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NTU\02_臺大網頁\2016online\about\doc\"/>
    </mc:Choice>
  </mc:AlternateContent>
  <bookViews>
    <workbookView xWindow="0" yWindow="0" windowWidth="23040" windowHeight="8700"/>
  </bookViews>
  <sheets>
    <sheet name="10601-06出國計畫A" sheetId="1" r:id="rId1"/>
    <sheet name="10601-06出國計畫B" sheetId="2" r:id="rId2"/>
    <sheet name="10601-06大陸計畫A" sheetId="3" r:id="rId3"/>
    <sheet name="10601-06大陸計畫B" sheetId="4" r:id="rId4"/>
  </sheets>
  <definedNames>
    <definedName name="_xlnm._FilterDatabase" localSheetId="2" hidden="1">'10601-06大陸計畫A'!$A$2:$E$77</definedName>
    <definedName name="_xlnm._FilterDatabase" localSheetId="3" hidden="1">'10601-06大陸計畫B'!$A$2:$E$355</definedName>
    <definedName name="_xlnm._FilterDatabase" localSheetId="0" hidden="1">'10601-06出國計畫A'!$A$2:$E$135</definedName>
    <definedName name="_xlnm._FilterDatabase" localSheetId="1" hidden="1">'10601-06出國計畫B'!$A$2:$WUP$1301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4" i="1" l="1"/>
  <c r="D76" i="3"/>
  <c r="D236" i="4" l="1"/>
  <c r="D235" i="4"/>
  <c r="D234" i="4"/>
  <c r="D233" i="4"/>
  <c r="D232"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72" i="4"/>
  <c r="D354" i="4" s="1"/>
  <c r="D840" i="2"/>
  <c r="D839" i="2"/>
  <c r="D838" i="2"/>
  <c r="D837" i="2"/>
  <c r="D836" i="2"/>
  <c r="D835" i="2"/>
  <c r="D834" i="2"/>
  <c r="D833" i="2"/>
  <c r="D832" i="2"/>
  <c r="D831" i="2"/>
  <c r="D830" i="2"/>
  <c r="D829" i="2"/>
  <c r="D828" i="2"/>
  <c r="D827" i="2"/>
  <c r="D826" i="2"/>
  <c r="D825" i="2"/>
  <c r="D824" i="2"/>
  <c r="D823" i="2"/>
  <c r="D822" i="2"/>
  <c r="D821" i="2"/>
  <c r="D820" i="2"/>
  <c r="D819" i="2"/>
  <c r="D818" i="2"/>
  <c r="D817" i="2"/>
  <c r="D816" i="2"/>
  <c r="D815" i="2"/>
  <c r="D814" i="2"/>
  <c r="D813" i="2"/>
  <c r="D812" i="2"/>
  <c r="D811" i="2"/>
  <c r="D810" i="2"/>
  <c r="D809" i="2"/>
  <c r="D808" i="2"/>
  <c r="D807" i="2"/>
  <c r="D806" i="2"/>
  <c r="D805" i="2"/>
  <c r="D804" i="2"/>
  <c r="D803" i="2"/>
  <c r="D802" i="2"/>
  <c r="D801" i="2"/>
  <c r="D792" i="2"/>
  <c r="D784" i="2"/>
  <c r="D766" i="2"/>
  <c r="D744" i="2"/>
  <c r="D743" i="2"/>
  <c r="D742" i="2"/>
  <c r="D741" i="2"/>
  <c r="D740" i="2"/>
  <c r="D739" i="2"/>
  <c r="D738" i="2"/>
  <c r="D1300" i="2" s="1"/>
</calcChain>
</file>

<file path=xl/sharedStrings.xml><?xml version="1.0" encoding="utf-8"?>
<sst xmlns="http://schemas.openxmlformats.org/spreadsheetml/2006/main" count="3918" uniqueCount="1889">
  <si>
    <t>備註</t>
    <phoneticPr fontId="4" type="noConversion"/>
  </si>
  <si>
    <t>合計</t>
    <phoneticPr fontId="4" type="noConversion"/>
  </si>
  <si>
    <t>計畫名稱</t>
    <phoneticPr fontId="4" type="noConversion"/>
  </si>
  <si>
    <t>執行數</t>
    <phoneticPr fontId="4" type="noConversion"/>
  </si>
  <si>
    <t>類別</t>
    <phoneticPr fontId="2" type="noConversion"/>
  </si>
  <si>
    <t>內容簡述</t>
    <phoneticPr fontId="4" type="noConversion"/>
  </si>
  <si>
    <r>
      <t xml:space="preserve">國立臺灣大學
出國計畫執行情形表(政府補助收入)  
中華民國106年1月至106年6月
                                        </t>
    </r>
    <r>
      <rPr>
        <sz val="16"/>
        <rFont val="標楷體"/>
        <family val="4"/>
        <charset val="136"/>
      </rPr>
      <t>單位：新臺幣千元</t>
    </r>
    <r>
      <rPr>
        <b/>
        <sz val="28"/>
        <rFont val="標楷體"/>
        <family val="4"/>
        <charset val="136"/>
      </rPr>
      <t xml:space="preserve">                                                 </t>
    </r>
    <phoneticPr fontId="4" type="noConversion"/>
  </si>
  <si>
    <r>
      <t xml:space="preserve">國立臺灣大學
出國計畫執行情形表(自籌收入)  
中華民國106年1月至106年6月
                                        </t>
    </r>
    <r>
      <rPr>
        <sz val="16"/>
        <rFont val="標楷體"/>
        <family val="4"/>
        <charset val="136"/>
      </rPr>
      <t>單位：新臺幣千元</t>
    </r>
    <r>
      <rPr>
        <b/>
        <sz val="28"/>
        <rFont val="標楷體"/>
        <family val="4"/>
        <charset val="136"/>
      </rPr>
      <t xml:space="preserve">                                                 </t>
    </r>
    <phoneticPr fontId="4" type="noConversion"/>
  </si>
  <si>
    <r>
      <t xml:space="preserve">國立臺灣大學
赴大陸地區計畫執行情形表(政府補助收入)  
中華民國106年1月至106年6月
                                        </t>
    </r>
    <r>
      <rPr>
        <sz val="16"/>
        <rFont val="標楷體"/>
        <family val="4"/>
        <charset val="136"/>
      </rPr>
      <t>單位：新臺幣千元</t>
    </r>
    <r>
      <rPr>
        <b/>
        <sz val="28"/>
        <rFont val="標楷體"/>
        <family val="4"/>
        <charset val="136"/>
      </rPr>
      <t xml:space="preserve">                                                 </t>
    </r>
    <phoneticPr fontId="4" type="noConversion"/>
  </si>
  <si>
    <r>
      <t xml:space="preserve">國立臺灣大學
赴大陸地區計畫執行情形表(自籌收入)  
中華民國106年1月至106年6月
                                        </t>
    </r>
    <r>
      <rPr>
        <sz val="16"/>
        <rFont val="標楷體"/>
        <family val="4"/>
        <charset val="136"/>
      </rPr>
      <t>單位：新臺幣千元</t>
    </r>
    <r>
      <rPr>
        <b/>
        <sz val="28"/>
        <rFont val="標楷體"/>
        <family val="4"/>
        <charset val="136"/>
      </rPr>
      <t xml:space="preserve">                                                 </t>
    </r>
    <phoneticPr fontId="4" type="noConversion"/>
  </si>
  <si>
    <t>參訪四川成都希望集團及湖北武漢大學</t>
    <phoneticPr fontId="2" type="noConversion"/>
  </si>
  <si>
    <t>自籌收入</t>
    <phoneticPr fontId="2" type="noConversion"/>
  </si>
  <si>
    <t>癌醫中心儲備醫師赴康乃爾大學進修研究</t>
    <phoneticPr fontId="2" type="noConversion"/>
  </si>
  <si>
    <t>參加2017台馬高等教育論壇及拜訪馬來西亞國立大學</t>
    <phoneticPr fontId="2" type="noConversion"/>
  </si>
  <si>
    <t>至芝加哥發表論文</t>
    <phoneticPr fontId="2" type="noConversion"/>
  </si>
  <si>
    <t>參加復旦大學博雅教育國際研討會</t>
    <phoneticPr fontId="2" type="noConversion"/>
  </si>
  <si>
    <t>參加北京第二屆海峽兩岸學生棒球聯誼賽</t>
    <phoneticPr fontId="2" type="noConversion"/>
  </si>
  <si>
    <t>北京參加北大臺大日交流參訪活動</t>
    <phoneticPr fontId="2" type="noConversion"/>
  </si>
  <si>
    <t>紐約拜訪捐贈者及討論捐贈執行績效</t>
    <phoneticPr fontId="2" type="noConversion"/>
  </si>
  <si>
    <t>106/1/22-26至泰國曼谷參加THA2017國際會議與展覽</t>
    <phoneticPr fontId="2" type="noConversion"/>
  </si>
  <si>
    <t xml:space="preserve">106/1/22-27至泰國曼谷參加THA2017國際會議 </t>
    <phoneticPr fontId="2" type="noConversion"/>
  </si>
  <si>
    <t>106/2/20-28至美國西雅圖參加第44屆太平洋海鳥研究群年會</t>
    <phoneticPr fontId="2" type="noConversion"/>
  </si>
  <si>
    <t>106/4/19-30至美國芝加哥參加2017實驗生物學國際組織會議</t>
    <phoneticPr fontId="2" type="noConversion"/>
  </si>
  <si>
    <t>(補助)療育場域規劃、平台建置暨培訓方案之研究計畫-農業療育場域規劃與實驗平台建置</t>
    <phoneticPr fontId="2" type="noConversion"/>
  </si>
  <si>
    <t>第17屆(第2年)國家講座主持人-103學年度第2學期及104學年度第1學期補助經費</t>
    <phoneticPr fontId="2" type="noConversion"/>
  </si>
  <si>
    <t>澳洲.墨爾本/雪梨.移地研究105/3/30-4/8</t>
    <phoneticPr fontId="2" type="noConversion"/>
  </si>
  <si>
    <t>教育部全額補助辦理「次世代行動網路聯盟之國際標準、技術與智產權管理人才培育(第4期)計畫」經費</t>
    <phoneticPr fontId="2" type="noConversion"/>
  </si>
  <si>
    <t>瑞典.斯德哥爾摩.參與國際會議105/9/20-9/26</t>
    <phoneticPr fontId="2" type="noConversion"/>
  </si>
  <si>
    <t>104年度「大學校院推展國際共同人才培育計畫」(理學院地理環境資源學系)</t>
    <phoneticPr fontId="2" type="noConversion"/>
  </si>
  <si>
    <t>美國.舊金山.參加國際會議及簽約105/12/11-12/18</t>
    <phoneticPr fontId="2" type="noConversion"/>
  </si>
  <si>
    <t>第17屆(第2年)國家講座主持人-103學年度第2學期及104學年度第1學期補助經費</t>
    <phoneticPr fontId="2" type="noConversion"/>
  </si>
  <si>
    <t>越南.蜆港/馬尼拉.移地研究106/1/5-1/13</t>
    <phoneticPr fontId="2" type="noConversion"/>
  </si>
  <si>
    <t>第18屆(第2年)國家講座主持人-104學年度第2學期及105學年度第1學期補助經費</t>
    <phoneticPr fontId="2" type="noConversion"/>
  </si>
  <si>
    <t>美國.亞特蘭大.參加美國數學會(AMS)年會及領獎表揚典禮106/1/5-1/9</t>
    <phoneticPr fontId="2" type="noConversion"/>
  </si>
  <si>
    <t>新加坡.參加國際會議106/1/16-1/19</t>
    <phoneticPr fontId="2" type="noConversion"/>
  </si>
  <si>
    <t>新加坡.開會(非國際會議)106/1/16-1/19</t>
    <phoneticPr fontId="2" type="noConversion"/>
  </si>
  <si>
    <t>美國.洛杉磯/鳳凰城.參加IMS2017 TPC會議106/1/12-1/17</t>
    <phoneticPr fontId="2" type="noConversion"/>
  </si>
  <si>
    <t>教育部補助參與「2016國際未來能源挑戰實作競賽(IFEC)」</t>
    <phoneticPr fontId="2" type="noConversion"/>
  </si>
  <si>
    <t>美國.密爾瓦基市.參加IEEE ECCE2016國際會議105/9/18-9/25</t>
    <phoneticPr fontId="2" type="noConversion"/>
  </si>
  <si>
    <t>新加坡.參加國際會議106/1/16-1/18</t>
    <phoneticPr fontId="2" type="noConversion"/>
  </si>
  <si>
    <t>104年度「大學校院推展國際共同人才培育計畫」(工學院高分子科學與工程學研究所)</t>
    <phoneticPr fontId="2" type="noConversion"/>
  </si>
  <si>
    <t>德國.漢堡.開會(非國際會議)106/3/2-3/10</t>
    <phoneticPr fontId="2" type="noConversion"/>
  </si>
  <si>
    <t>教育部補助大專校院試辦創新計畫-海外高中推薦甄選入學暨東南亞碩士專班招生計畫</t>
    <phoneticPr fontId="2" type="noConversion"/>
  </si>
  <si>
    <t>印尼.雅加達.商洽當地大學簽訂雙聯學位事宜106/4/9-4/12</t>
    <phoneticPr fontId="2" type="noConversion"/>
  </si>
  <si>
    <t>印尼.雅加達.討論當地大學合作事宜106/4/9-4/12</t>
    <phoneticPr fontId="2" type="noConversion"/>
  </si>
  <si>
    <t>美國.檀香山(夏威夷州).參加國際會議1060113-1060120</t>
    <phoneticPr fontId="2" type="noConversion"/>
  </si>
  <si>
    <t>美國.亞特蘭大.參加國際會議1060306-1060311</t>
    <phoneticPr fontId="2" type="noConversion"/>
  </si>
  <si>
    <t>西班牙.巴塞隆納.參加國際會議1060226-1060304</t>
    <phoneticPr fontId="2" type="noConversion"/>
  </si>
  <si>
    <t>中國大陸.北京.移地研究1051203-1051208</t>
    <phoneticPr fontId="2" type="noConversion"/>
  </si>
  <si>
    <t>第19屆(第1年)國家講座主持人-104學年度第2學期及105學年度第1學期補助經費</t>
    <phoneticPr fontId="2" type="noConversion"/>
  </si>
  <si>
    <t>法國.巴黎.參訪法國巴黎大學1060329-1060403</t>
    <phoneticPr fontId="2" type="noConversion"/>
  </si>
  <si>
    <t>印尼.萬隆/雅加達.參訪印尼大學及辦理招生事宜1060409-1060412</t>
    <phoneticPr fontId="2" type="noConversion"/>
  </si>
  <si>
    <t>臺灣國立三校土耳其高等教育訪問計畫</t>
    <phoneticPr fontId="2" type="noConversion"/>
  </si>
  <si>
    <t>土耳其.安卡拉/伊斯坦堡.參訪當地大學1060115-1060121(分攤)</t>
    <phoneticPr fontId="2" type="noConversion"/>
  </si>
  <si>
    <t>印尼.萬隆/雅加達.訪問當地大學及研究合作事宜1060409-1060412</t>
    <phoneticPr fontId="2" type="noConversion"/>
  </si>
  <si>
    <t>土耳其.安卡拉/伊斯坦堡.訪問高教合作單位1060115-1060121</t>
    <phoneticPr fontId="2" type="noConversion"/>
  </si>
  <si>
    <t>土耳其.安卡拉/伊斯坦堡.訪問高教合作單位1060115-1060121(分攤)</t>
    <phoneticPr fontId="2" type="noConversion"/>
  </si>
  <si>
    <t>第17屆(第3年)國家講座主持人-104學年度第2學期及105學年度第1學期補助經費</t>
    <phoneticPr fontId="2" type="noConversion"/>
  </si>
  <si>
    <t>日本.東京.參訪東京工業大學1060511-1060521</t>
    <phoneticPr fontId="2" type="noConversion"/>
  </si>
  <si>
    <t>新加坡.參與會議1060116-1060120</t>
    <phoneticPr fontId="2" type="noConversion"/>
  </si>
  <si>
    <t>美國.亞特蘭大.參加國際會議1060302-1060311</t>
    <phoneticPr fontId="2" type="noConversion"/>
  </si>
  <si>
    <t>第18屆(第3年)國家講座主持人-105學年度第2學期及106學年度第1學期補助經費</t>
    <phoneticPr fontId="2" type="noConversion"/>
  </si>
  <si>
    <t>美國.多倫多/紐約.移地研究1060416-1060421</t>
    <phoneticPr fontId="2" type="noConversion"/>
  </si>
  <si>
    <t>印尼.雅加達/萬隆.參訪洽談合作事宜1060409-1060412</t>
    <phoneticPr fontId="2" type="noConversion"/>
  </si>
  <si>
    <t>香港.招生宣傳訪問1060601-1060604</t>
    <phoneticPr fontId="2" type="noConversion"/>
  </si>
  <si>
    <t>美國.夏威夷.參加IMS2017會議1060604-1060611(分攤)</t>
    <phoneticPr fontId="2" type="noConversion"/>
  </si>
  <si>
    <t>法國.巴黎.參加國際會議1060519-1060526</t>
    <phoneticPr fontId="2" type="noConversion"/>
  </si>
  <si>
    <t>美國.紐約.開會(非國際會議)1060416-1060422</t>
    <phoneticPr fontId="2" type="noConversion"/>
  </si>
  <si>
    <t>教育部補助105年選送華語教學助理赴國外任教第105004號通告-選送同學赴捷克馬薩里克大學任教</t>
    <phoneticPr fontId="2" type="noConversion"/>
  </si>
  <si>
    <t>捷克.布爾諾市.教育部選送華語教學實習工作105/3/12-106/1/23</t>
    <phoneticPr fontId="2" type="noConversion"/>
  </si>
  <si>
    <t>中國大陸.北京.移地研究105/5/18-5/22</t>
    <phoneticPr fontId="2" type="noConversion"/>
  </si>
  <si>
    <t>4、7</t>
    <phoneticPr fontId="4" type="noConversion"/>
  </si>
  <si>
    <t>4、7</t>
    <phoneticPr fontId="2" type="noConversion"/>
  </si>
  <si>
    <t>4、7</t>
    <phoneticPr fontId="2" type="noConversion"/>
  </si>
  <si>
    <t>1、4</t>
    <phoneticPr fontId="2" type="noConversion"/>
  </si>
  <si>
    <t>十四世紀埃斯特雷馬杜拉與達魯西亞兩地牛爭奪戰:  文學 法律與生態(1/2)</t>
    <phoneticPr fontId="2" type="noConversion"/>
  </si>
  <si>
    <t>4、3</t>
  </si>
  <si>
    <t>4、7</t>
  </si>
  <si>
    <t>7、4</t>
  </si>
  <si>
    <t>4、1</t>
  </si>
  <si>
    <t>移地研究</t>
    <phoneticPr fontId="2" type="noConversion"/>
  </si>
  <si>
    <t>參加PacSurf 2016發表論文國際會議差旅費</t>
    <phoneticPr fontId="2" type="noConversion"/>
  </si>
  <si>
    <t>出席2016 ASHS國際會議發表論文與移地研究國外差旅費</t>
    <phoneticPr fontId="2" type="noConversion"/>
  </si>
  <si>
    <t>參加2016美國化工學會年會發表研究成果論文國際會議差旅費</t>
    <phoneticPr fontId="2" type="noConversion"/>
  </si>
  <si>
    <t>出席IEEE Globecom發表論文國際會議差旅費</t>
    <phoneticPr fontId="2" type="noConversion"/>
  </si>
  <si>
    <t>參加2016年亞太信號與資訊處理大會年會暨國際會議並發表論文</t>
    <phoneticPr fontId="2" type="noConversion"/>
  </si>
  <si>
    <t>參加MRS fall meeting發表論文國際會議差旅費</t>
    <phoneticPr fontId="2" type="noConversion"/>
  </si>
  <si>
    <t>參加國際材料及化工會議發表論文國際會議差旅費</t>
    <phoneticPr fontId="2" type="noConversion"/>
  </si>
  <si>
    <t>參加IEEE Radio Wireless Week擔任會議主持人國際會議差旅費</t>
    <phoneticPr fontId="2" type="noConversion"/>
  </si>
  <si>
    <t>參與2016年 Third ISA Forum of Sociology發表論文國際會議差旅費</t>
    <phoneticPr fontId="2" type="noConversion"/>
  </si>
  <si>
    <t>參加2016 ASA/ASJ Fall Meeting發表論文國際會議差旅費</t>
    <phoneticPr fontId="2" type="noConversion"/>
  </si>
  <si>
    <t>出席50th Asilomar Conference on Signals, Systems, and Computers發表論文國際會議差旅費</t>
    <phoneticPr fontId="2" type="noConversion"/>
  </si>
  <si>
    <t>參加國際會議-Plant and Animal Genome XXV Conference (PAG)</t>
    <phoneticPr fontId="2" type="noConversion"/>
  </si>
  <si>
    <t>參加國際會議-2017動植物基因體學年會</t>
    <phoneticPr fontId="2" type="noConversion"/>
  </si>
  <si>
    <t>進修-DSSAT2017-workshop</t>
    <phoneticPr fontId="2" type="noConversion"/>
  </si>
  <si>
    <t>參加2017年全球大氣電流研討會發表論文海報</t>
    <phoneticPr fontId="2" type="noConversion"/>
  </si>
  <si>
    <t>國際會議</t>
    <phoneticPr fontId="2" type="noConversion"/>
  </si>
  <si>
    <t>2017 Eucap 研討會</t>
    <phoneticPr fontId="2" type="noConversion"/>
  </si>
  <si>
    <t>出席國際會議(253rd American Chemical Society)</t>
    <phoneticPr fontId="2" type="noConversion"/>
  </si>
  <si>
    <t>出席2017 ACES發表成果</t>
    <phoneticPr fontId="2" type="noConversion"/>
  </si>
  <si>
    <t>出席AACR會議</t>
    <phoneticPr fontId="2" type="noConversion"/>
  </si>
  <si>
    <t>出席國際醫用磁共振學會年會</t>
    <phoneticPr fontId="2" type="noConversion"/>
  </si>
  <si>
    <t>DMCIT 2017會議發表論文</t>
    <phoneticPr fontId="2" type="noConversion"/>
  </si>
  <si>
    <t>METAOPIG SYMPOSIUM</t>
    <phoneticPr fontId="2" type="noConversion"/>
  </si>
  <si>
    <t>IMS2017會議</t>
    <phoneticPr fontId="2" type="noConversion"/>
  </si>
  <si>
    <t xml:space="preserve"> IEEE IMS2017會議</t>
    <phoneticPr fontId="2" type="noConversion"/>
  </si>
  <si>
    <t>The Wireless Days Conferences</t>
    <phoneticPr fontId="2" type="noConversion"/>
  </si>
  <si>
    <t>以經濟學實驗研究儒家文化如何影響偏好、信任、諾言與建言(4/4)</t>
    <phoneticPr fontId="2" type="noConversion"/>
  </si>
  <si>
    <t>台灣婚姻市場之實證研究(2/3)</t>
    <phoneticPr fontId="2" type="noConversion"/>
  </si>
  <si>
    <t>當監護遇上家暴：未成年子女監護判決的影響因子</t>
    <phoneticPr fontId="2" type="noConversion"/>
  </si>
  <si>
    <t>訪問</t>
    <phoneticPr fontId="2" type="noConversion"/>
  </si>
  <si>
    <t>短期研究</t>
    <phoneticPr fontId="2" type="noConversion"/>
  </si>
  <si>
    <t>出席國際會議</t>
    <phoneticPr fontId="2" type="noConversion"/>
  </si>
  <si>
    <t>4、7</t>
    <phoneticPr fontId="4" type="noConversion"/>
  </si>
  <si>
    <t>移地研究、出席國際會議</t>
    <phoneticPr fontId="2" type="noConversion"/>
  </si>
  <si>
    <t>出席國際會議及移地研究</t>
    <phoneticPr fontId="2" type="noConversion"/>
  </si>
  <si>
    <t>4</t>
    <phoneticPr fontId="4" type="noConversion"/>
  </si>
  <si>
    <t>7</t>
    <phoneticPr fontId="4" type="noConversion"/>
  </si>
  <si>
    <t>邁向頂尖大學計畫</t>
  </si>
  <si>
    <t>國際事務處幹事-106/3/17~3/20-4天-越南-河內-開會(參加北越台灣高等教育展)</t>
  </si>
  <si>
    <t>國際事務處經理-106/3/10~3/15-6天-越南-胡志明市&amp;硯港-開會(參加2017台灣南越招生教育展)</t>
  </si>
  <si>
    <t>國際事務處幹事-105/3/10~3/20-11天-越南-胡志明市/峴港/河內-開會(參加2017南越台灣高等教育展/2017越南太原.河內台灣高等教育展)</t>
  </si>
  <si>
    <t>國際事務處幹事-106/2/7~2/10-4天-日本-京都-開會(參加第十二屆國際事務行政人員研討工作坊)</t>
  </si>
  <si>
    <t>國際事務處國際長-106/3/24~3/26-3天-泰國-曼谷-訪問(參加朱拉隆大學百年校慶活動)</t>
    <phoneticPr fontId="2" type="noConversion"/>
  </si>
  <si>
    <t>國際事務處幹事-106/3/24~3/26-3天-泰國-曼谷-訪問(參加朱拉隆功姊妹校百年校慶)</t>
  </si>
  <si>
    <t>國際事務處副理-106/2/18~2/28-11天-美國-華盛頓/紐約-開會(參加美國高階國際教育主管年會)</t>
  </si>
  <si>
    <t>物理系特聘研究講座教授-106/1/15~1/26-12天-美國-舊金山&amp;加州&amp;堪薩斯市&amp;羅倫斯-訪問(訪問柏克萊大學化學系&amp;堪薩斯大學進行研究交流)</t>
  </si>
  <si>
    <t>國際事務處幹事-106/3/28~3/31-4天-印尼-丹戎檳能&amp;巴淡島-訪問(參加2017印尼巴淡島教育展)</t>
  </si>
  <si>
    <t>3,6</t>
    <phoneticPr fontId="2" type="noConversion"/>
  </si>
  <si>
    <t>國際事務處幹事+1060106-1060121+16天+葡萄牙+波爾圖+進修&amp;訪問(參加Interweek研習活動及參訪姊妹校)</t>
  </si>
  <si>
    <t>土木系副教授+1060330-1060403+5天+日本+京都+開會(赴京都大學發表論文與學術交流)</t>
  </si>
  <si>
    <t>化工所教授+1060305-1060308+4天+日本+東京+開會(參加日本化工年會)</t>
  </si>
  <si>
    <t>土木系副教授+1060314-1060319+6天+日本+東京+開會及演講(第97屆日本化學年會進行論文演講)</t>
    <phoneticPr fontId="2" type="noConversion"/>
  </si>
  <si>
    <t>3,4,7</t>
    <phoneticPr fontId="2" type="noConversion"/>
  </si>
  <si>
    <t>國際事務處國際長+1060218-1060304+15天+美國+華盛頓/奧斯汀+訪問/開會/研究(拜訪校友會/參加AIE年會/移地研究)</t>
    <phoneticPr fontId="2" type="noConversion"/>
  </si>
  <si>
    <t>醫工所副教授+1060309-10603013+5天+新加坡+新加坡+開會(參加AEDF Working Bioengineering)</t>
  </si>
  <si>
    <t>國農中心教授+1060404-1060407+4天+印尼+泗水/瑪琅+訪問(出訪印尼UB大學)</t>
  </si>
  <si>
    <t>國農中心助理教授+1060404-1060407+4天+印尼+泗水/瑪琅+訪問(出訪印尼UB大學)</t>
  </si>
  <si>
    <t>中文系教授+1060111-1060114+4天+韓國+首爾+開會(從去政治化.全球化與混血化論東亞儒學的研究))</t>
  </si>
  <si>
    <t>凝態中心教授+1060408-1060421+14天+中國大陸、英國+上海復旦大學、曼徹斯特大學-訪問(英國4/11-19(9天:72,503元)</t>
    <phoneticPr fontId="2" type="noConversion"/>
  </si>
  <si>
    <t>3,7</t>
    <phoneticPr fontId="2" type="noConversion"/>
  </si>
  <si>
    <t>化工系教授+1060109-1060123+15天+日本+京都+訪問、移地研究(iCeMs)</t>
  </si>
  <si>
    <t>化工系教授+1060109-1060123+14天+日本+京都+訪問/研究(交換教授計畫)</t>
    <phoneticPr fontId="2" type="noConversion"/>
  </si>
  <si>
    <t>醫工所教授+1060311-1060313+3天+新加玻+新加玻+開會(出席AFDF國際會議)</t>
  </si>
  <si>
    <t>醫工所教授+1060308-1060313+6天+新加玻+新加玻+開會(出席AFDF國際會議)</t>
  </si>
  <si>
    <t>化學所教授+1060401-1060407+7天+美國+舊金山+開會(the 253rd ACS National Meeting in San Francisco,California,April 2-6,2017)_x000D_</t>
    <phoneticPr fontId="2" type="noConversion"/>
  </si>
  <si>
    <t>生命科學院學生+1050923-1060224+155天+日本+大阪+進修(參加2016大阪大學OUSSEP院級交換計畫)</t>
  </si>
  <si>
    <t>生科系學生+1050804-1060110+160天+美國+鳳凰城+進修(赴亞利桑那州立大學交換一學期)</t>
  </si>
  <si>
    <t>基因體學生+1060326-1060411+17天+美國+華盛頓+開會(參加美國癌症研究協會2017年會議)</t>
  </si>
  <si>
    <t>生化所學生+1060330-1060408+10天+美國+華盛頓+開會(參加美國癌症研究協會2017年會議)</t>
  </si>
  <si>
    <t>台灣歐盟中心教授+1060420-1060427+8天+法國+巴黎+開會(參加Research of CNRS等會議)</t>
  </si>
  <si>
    <t>材料系助理教授+1060422-1060430+9天+愛爾蘭+Dublin+開會(IEEE國際磁性會議(Intrmag2017))</t>
  </si>
  <si>
    <t>3,4</t>
    <phoneticPr fontId="2" type="noConversion"/>
  </si>
  <si>
    <t>國際事務處教授+1060414-1060419+6天+日本+東京/京都+開會/訪問(參加AEARU理事會議並拜訪京都姊妹)</t>
  </si>
  <si>
    <t>土木系教授+1060324-1060328+5天+美國+芝加哥/底特律+開會(參加美國混凝土學春季年會/ACI國際會議)</t>
  </si>
  <si>
    <t>理論中心博士後研究員+1060513-1060517+5天+英國+格拉斯哥+開會(參加第29屆PCFD國際會議發表論文)</t>
  </si>
  <si>
    <t>物理所教授+1060513-1060520+8天+瑞士+日內瓦+移地研究差旅費</t>
  </si>
  <si>
    <t>生科系學生+1060509-1060513+4天+日本+東京+開會(參與日本發生生物學研討會)</t>
  </si>
  <si>
    <t>化工系碩士生+1060516-1060521+6天+日本+東京+開會(出席AsianCoatingWorkshop)</t>
  </si>
  <si>
    <t>分子影像中心副教授+1060419-1060422+4天+日本+橫濱+開會(BISC會議)</t>
  </si>
  <si>
    <t>國家理論中心後研究員+1060507-1060513+7天+美國+聖荷西+開會(參加CPU技術研討會國際會議暨發表論文)</t>
  </si>
  <si>
    <t>國際事務處副理+1060520-1060527+8天+英國+倫敦+開會(參加Going Global 2017年會)</t>
  </si>
  <si>
    <t>社會系助理教授+1060202-1060209+8天+日本+仙台+開會(帶領社會系學生前往東北大學參加第三屆East Asian Cnference for Young Sociologists 2017研討會)</t>
  </si>
  <si>
    <t>材料系教授+1060518-1060520+3天+日本+大阪+開會(參加第3屆MSE-JWRI WORKSHOP ON)</t>
  </si>
  <si>
    <t>材料系教授+1060517-1060524+8天+日本+大阪+開會(參加第3屆大阪大學銲接接合研究所與台大材料系雙邊交流研討會並發表論文)</t>
  </si>
  <si>
    <t>課外組學生+1060114-1060125+12天+美國+波士頓+訪問(赴哈佛大學參加學生交流計畫</t>
  </si>
  <si>
    <t>機械系教授+1060310-1060313+4天+新加坡+新加坡+開會(參加國際會議發表研究成果)</t>
  </si>
  <si>
    <t>材料系博士生+1060518-1060520+3天+日本+大阪+開會(第3屆MSE-JWRI WORKSHOP)</t>
  </si>
  <si>
    <t>物理系特聘研究講座教授+1060423-1060506+14天+美國+堪薩斯+訪問(訪問堪薩斯大學進行研究交流活動)</t>
  </si>
  <si>
    <t>物理系教授+1060523-1060528+6天+美國+Corpus Christi+開會(XI International Conference on  Interconnections between Particle Physics and Cosmology(PPC2017)國際會議並給演講</t>
  </si>
  <si>
    <t>分子影像中心副教授+1060419-1060421+3天+日本+橫濱+開會(BISC會議)</t>
  </si>
  <si>
    <t>哲學系教授+1060511-1060514+4天+韓國+首爾慶熙大學+開會(參加第七屆東亞應用倫理學與應用哲學會議)</t>
  </si>
  <si>
    <t>哲學系助理教授+1060511-1060514+4天+韓國+首爾慶熙大學+開會(參加第七屆東亞應用倫理學與應用哲學會議)</t>
  </si>
  <si>
    <t>教發中心教授+1060512-1060514+3天+日本+福岡+訪問(九州工業大學交流參訪)</t>
  </si>
  <si>
    <t>教發中心幹事+1060512-1060514+3天+日本+福岡+訪問(九州工業大學交流參訪)</t>
  </si>
  <si>
    <t>土木系教授+1060327-1060401+6天+美國+Boulder+開會(Coursera partners conference 2017)</t>
  </si>
  <si>
    <t>國家理論中心博士後研究員+1060425-1060520+26天+美國+夏洛特維爾/亞特蘭大-研究(移地研究)</t>
  </si>
  <si>
    <t>3,4</t>
    <phoneticPr fontId="2" type="noConversion"/>
  </si>
  <si>
    <t>法律學院教授+1060323-1060328+6天+日本+京都+開會/訪問(開會/參訪立命館大學)</t>
  </si>
  <si>
    <t>資工系研究生+1060504-1060519+16天+美國+丹佛+開會(參加人機互動頂尖會議)</t>
  </si>
  <si>
    <t>化工系碩士生+1060210-1060224+15天+美國+紐奧良+開會(出席2017生物物理年會)</t>
  </si>
  <si>
    <t>課外組學生+1060223-1060301+7天+澳洲+雪梨+訪問(代表180學生顧問社參與180學生顧問協會亞太大會暨澳洲社會企業參訪)</t>
  </si>
  <si>
    <t>臺文所助理教授+1060316-1060319+4天+加拿大+多倫多+開會(亞洲研究學會AAS)</t>
  </si>
  <si>
    <t>資工系教授+1060417-1060421+5天+美國+匹茲堡/舊金山+開會/訪問(參加CPS Week會議及訪問王大壯校友)</t>
  </si>
  <si>
    <t>生科系學生+1060107-1060504+118天+新加坡+新加坡+進修(赴新加坡南洋理工大學交換一學期)</t>
  </si>
  <si>
    <t>材料系教授+1060518-1060521+4天+日本+大阪+開會(參加3rd MSE-JWRI Workshop on MaterialsDesign and Joining)</t>
  </si>
  <si>
    <t>策材中心教授+1060418-1060422+5天+日本+山形縣/筑波市+開會(出席CCEP會議/赴NIMS與合作對象論研究進展)</t>
  </si>
  <si>
    <t>電子所教授+1060513-1060521+9天+英國+倫敦+開會(The 10th International Cofference on Silicon Epitaxy and heterostructures)</t>
  </si>
  <si>
    <t>資工系研究生+1060504-10605020+17天+美國+丹佛+開會(出席CHI會議)</t>
  </si>
  <si>
    <t>4,7</t>
    <phoneticPr fontId="2" type="noConversion"/>
  </si>
  <si>
    <t>地質系副教授+1060518-1060530+11天+瑞典+斯德哥爾摩、哥特堡+研究、開會(1.與瑞典Stockholm大學教授討論北極海岩芯研究2.5TH INTERNATIONAL CONFERENCE ON PALAEO-ARCTIC APATIAL AND TEMPORAL (PAST) GATEWAYS)</t>
  </si>
  <si>
    <t>化學系副教授+1060115-1060117+3天+日本+東京大學+開會(參加東京大學、韓國首爾大學以及台灣大學,共三所大學之化學系之間三方會議)</t>
  </si>
  <si>
    <t>化工系碩士生+1060527-1060601+6天+日本+千葉縣+開會(出席66th SPSJ Annual Meeting)</t>
  </si>
  <si>
    <t>台灣歐盟中心執行長+1060604-1060612+9天+法國/比利時+巴黎/布魯塞爾+開會(參加全球莫內會議)</t>
  </si>
  <si>
    <t>物理所博士後研究-105.08.01~105.12.31-153天-瑞士-日內瓦-研究-(歐洲物理研究中心研究)</t>
    <phoneticPr fontId="2" type="noConversion"/>
  </si>
  <si>
    <t>國際事務處幹事+1060507-1060517+11天+冰島/德國+雷克雅維克/柏林+開會(參加學研習/柏林教育展)</t>
  </si>
  <si>
    <t>物理系博士後研究人員-102/9/16~105/12/21-1192天-瑞士-日內瓦-研究(歐洲粒子物理中心移地研究)</t>
  </si>
  <si>
    <t>物理系博士後研究人員-瑞士-日內瓦-研究(歐洲粒子物理中心移地研究)</t>
  </si>
  <si>
    <t>會計三/工管三學生+1060218-1060222+5天+上海+上海市+訪問(赴復旦大學參訪交流)</t>
    <phoneticPr fontId="2" type="noConversion"/>
  </si>
  <si>
    <t>國農中心教授+1060413-1060415+3天+江蘇省+南京揚州+訪問(南京農業大學與兩岸農產品店商博覽會)</t>
    <phoneticPr fontId="2" type="noConversion"/>
  </si>
  <si>
    <t>出席NTU IoX Center第六次諮詢委員會議</t>
    <phoneticPr fontId="2" type="noConversion"/>
  </si>
  <si>
    <t>國際年會AACR</t>
    <phoneticPr fontId="2" type="noConversion"/>
  </si>
  <si>
    <t>參訪笛卡爾大學及Cordeliers 實驗室</t>
    <phoneticPr fontId="2" type="noConversion"/>
  </si>
  <si>
    <t>參加AEA會議</t>
    <phoneticPr fontId="2" type="noConversion"/>
  </si>
  <si>
    <t>KIT共授課程</t>
    <phoneticPr fontId="2" type="noConversion"/>
  </si>
  <si>
    <t>參加ASSA會議</t>
    <phoneticPr fontId="2" type="noConversion"/>
  </si>
  <si>
    <t>參加2017 ASSA Annual Meeting</t>
    <phoneticPr fontId="2" type="noConversion"/>
  </si>
  <si>
    <t>參加國際企業學會美西分會2017年會</t>
    <phoneticPr fontId="2" type="noConversion"/>
  </si>
  <si>
    <t>招生宣傳</t>
    <phoneticPr fontId="2" type="noConversion"/>
  </si>
  <si>
    <t>學術交流</t>
    <phoneticPr fontId="2" type="noConversion"/>
  </si>
  <si>
    <t>日本東京工業大學舉辦第一屆日台國際工程論壇</t>
    <phoneticPr fontId="2" type="noConversion"/>
  </si>
  <si>
    <t>日台國際工程論壇</t>
    <phoneticPr fontId="2" type="noConversion"/>
  </si>
  <si>
    <t>拜訪北京人民大學EDP洽談課程合作暨觀摩大陸市場企業成長與經營模式課程，以及拜訪北京大學光華管理學院EMBA洽談10月份課程事宜</t>
    <phoneticPr fontId="2" type="noConversion"/>
  </si>
  <si>
    <t>台大-復旦EMBA境外專班企業管理課程</t>
    <phoneticPr fontId="2" type="noConversion"/>
  </si>
  <si>
    <t>台大-復旦EMBA境外專班_企業發展管理</t>
    <phoneticPr fontId="2" type="noConversion"/>
  </si>
  <si>
    <t>哈佛大學案例教學課程</t>
    <phoneticPr fontId="2" type="noConversion"/>
  </si>
  <si>
    <t>台大-復旦EMBA境外專班會計學課程</t>
    <phoneticPr fontId="2" type="noConversion"/>
  </si>
  <si>
    <t>至北京大學及巴布森學院《如何教創新》項目</t>
    <phoneticPr fontId="2" type="noConversion"/>
  </si>
  <si>
    <t>台大-復旦EMBA境外專班「創業創新管理」</t>
    <phoneticPr fontId="2" type="noConversion"/>
  </si>
  <si>
    <t>參加台大北大日交流活動</t>
    <phoneticPr fontId="2" type="noConversion"/>
  </si>
  <si>
    <t>北京大學及巴布森學院參訪</t>
    <phoneticPr fontId="2" type="noConversion"/>
  </si>
  <si>
    <t>協助台大復旦7班課程</t>
    <phoneticPr fontId="2" type="noConversion"/>
  </si>
  <si>
    <t>至上海復旦大學教授「創業與創新管理」課程</t>
    <phoneticPr fontId="2" type="noConversion"/>
  </si>
  <si>
    <t>參加北大台大日活動</t>
    <phoneticPr fontId="2" type="noConversion"/>
  </si>
  <si>
    <t>廣西大學機械工程學會學術交流</t>
    <phoneticPr fontId="2" type="noConversion"/>
  </si>
  <si>
    <t>香港理工大學開會</t>
    <phoneticPr fontId="2" type="noConversion"/>
  </si>
  <si>
    <t>黃土及樹木年輪樣本及河西走廊樣品採集</t>
    <phoneticPr fontId="2" type="noConversion"/>
  </si>
  <si>
    <t>貴儀使用費</t>
    <phoneticPr fontId="2" type="noConversion"/>
  </si>
  <si>
    <t>其他政府機關補助計畫-原住民族委員會</t>
    <phoneticPr fontId="2" type="noConversion"/>
  </si>
  <si>
    <t>前往美國加州執行105年度Mataisah．原夢計畫</t>
    <phoneticPr fontId="2" type="noConversion"/>
  </si>
  <si>
    <t>前往澳洲執行105年度Mataisah．原夢計畫</t>
    <phoneticPr fontId="2" type="noConversion"/>
  </si>
  <si>
    <t>前往日本執行105年度Mataisah．原夢計畫</t>
    <phoneticPr fontId="2" type="noConversion"/>
  </si>
  <si>
    <t>前往菲律賓巴丹島105年度Mataisah．原夢計畫</t>
    <phoneticPr fontId="2" type="noConversion"/>
  </si>
  <si>
    <t>其他政府機關補助計畫-中央研究院</t>
    <phoneticPr fontId="2" type="noConversion"/>
  </si>
  <si>
    <t>德國-尤利希Juelich-訪問</t>
    <phoneticPr fontId="2" type="noConversion"/>
  </si>
  <si>
    <t>日本-東京、大阪-開會(非國際會議)</t>
    <phoneticPr fontId="2" type="noConversion"/>
  </si>
  <si>
    <t>其他政府機關委辦計畫-衛生福利部</t>
    <phoneticPr fontId="2" type="noConversion"/>
  </si>
  <si>
    <t>開會(參與第七屆世界衛生組織菸草控制框架公約締約方大會)</t>
    <phoneticPr fontId="2" type="noConversion"/>
  </si>
  <si>
    <t>其他政府機關委辦計畫-客家委員會</t>
    <phoneticPr fontId="2" type="noConversion"/>
  </si>
  <si>
    <t>開會(2016台日學術研討會)</t>
    <phoneticPr fontId="2" type="noConversion"/>
  </si>
  <si>
    <t>其他政府機關委辦計畫-國立高雄海洋科技大學</t>
    <phoneticPr fontId="2" type="noConversion"/>
  </si>
  <si>
    <t>考察至南佛羅里達州立大學海洋科學院參訪交流海洋觀測設備、技術與運作</t>
    <phoneticPr fontId="2" type="noConversion"/>
  </si>
  <si>
    <t>其他政府機關委辦計畫-經濟部地調所</t>
    <phoneticPr fontId="2" type="noConversion"/>
  </si>
  <si>
    <t>開會(國際會議)</t>
    <phoneticPr fontId="2" type="noConversion"/>
  </si>
  <si>
    <t>其他政府機關委辦計畫-交通部中央氣象局</t>
    <phoneticPr fontId="2" type="noConversion"/>
  </si>
  <si>
    <t>研究(發表論文)</t>
    <phoneticPr fontId="2" type="noConversion"/>
  </si>
  <si>
    <t>開會(非國際會議)</t>
    <phoneticPr fontId="2" type="noConversion"/>
  </si>
  <si>
    <t>其他政府機關委辦計畫-經濟部礦務局</t>
    <phoneticPr fontId="2" type="noConversion"/>
  </si>
  <si>
    <t>其他政府機關委辦計畫-交通部觀光局馬祖國家風景區管理處</t>
    <phoneticPr fontId="2" type="noConversion"/>
  </si>
  <si>
    <t>考察</t>
    <phoneticPr fontId="2" type="noConversion"/>
  </si>
  <si>
    <t>其他政府機關委辦計畫-內政部</t>
    <phoneticPr fontId="2" type="noConversion"/>
  </si>
  <si>
    <t>業務洽談(出國參賽與研究資料蒐集)</t>
    <phoneticPr fontId="2" type="noConversion"/>
  </si>
  <si>
    <t>考察(日本九州地質公園)</t>
    <phoneticPr fontId="2" type="noConversion"/>
  </si>
  <si>
    <t>開會(與雷達製造商技術協調會議)</t>
    <phoneticPr fontId="2" type="noConversion"/>
  </si>
  <si>
    <t>開會(Haindorf Seminar 2017研討會)</t>
    <phoneticPr fontId="2" type="noConversion"/>
  </si>
  <si>
    <t>7</t>
  </si>
  <si>
    <t>東京研究</t>
    <phoneticPr fontId="2" type="noConversion"/>
  </si>
  <si>
    <t>洛杉磯研究</t>
    <phoneticPr fontId="2" type="noConversion"/>
  </si>
  <si>
    <t>4</t>
  </si>
  <si>
    <t>開會=參加「Asia Faculty Summit 2016」研討會</t>
    <phoneticPr fontId="2" type="noConversion"/>
  </si>
  <si>
    <t>3</t>
  </si>
  <si>
    <t>1</t>
  </si>
  <si>
    <t>開會(2016材料研究學會秋季研討會)</t>
    <phoneticPr fontId="2" type="noConversion"/>
  </si>
  <si>
    <t>開會(ICP國際會議)及考察(早稻田大學、慶應大學及東京大學)</t>
    <phoneticPr fontId="2" type="noConversion"/>
  </si>
  <si>
    <t>參加PRIME2016研討會</t>
    <phoneticPr fontId="2" type="noConversion"/>
  </si>
  <si>
    <t>開會(ICBME國際會議)</t>
    <phoneticPr fontId="2" type="noConversion"/>
  </si>
  <si>
    <t>開會=參加IEEE CSCN研討會</t>
    <phoneticPr fontId="2" type="noConversion"/>
  </si>
  <si>
    <t>3、7</t>
  </si>
  <si>
    <t>收集資料、訪問自由大學、訪問永續發展高等研究所、訪問Warwick大學、野外調查</t>
    <phoneticPr fontId="2" type="noConversion"/>
  </si>
  <si>
    <t>參加美國園藝學會國際研討會、國際園藝學會Council Meeting、大學研究單位訪問及產業調查</t>
    <phoneticPr fontId="2" type="noConversion"/>
  </si>
  <si>
    <t>1、3</t>
  </si>
  <si>
    <t>參加第50屆The Hawaii International Conference on System Sciences會議發表論文</t>
    <phoneticPr fontId="2" type="noConversion"/>
  </si>
  <si>
    <t>參加2017美國西岸光學國際會議(103CB112-3分攤31,153元)</t>
    <phoneticPr fontId="2" type="noConversion"/>
  </si>
  <si>
    <t>3、4</t>
  </si>
  <si>
    <t>參加The 22nd IEEE Pacific Rim Internaional Symposium on Dependable Computing國際會議及71st IFIP WG 10.4 Meeting</t>
    <phoneticPr fontId="2" type="noConversion"/>
  </si>
  <si>
    <t>9</t>
  </si>
  <si>
    <t>至東京執行科技部台日國際合作計畫移地研究</t>
    <phoneticPr fontId="2" type="noConversion"/>
  </si>
  <si>
    <t>開會(參加CRYPTO 2016及CHES 2016及首爾大學、大阪大學研究)</t>
    <phoneticPr fontId="2" type="noConversion"/>
  </si>
  <si>
    <t>6</t>
  </si>
  <si>
    <t>3、1</t>
  </si>
  <si>
    <t>美國洛杉磯短期研究</t>
    <phoneticPr fontId="2" type="noConversion"/>
  </si>
  <si>
    <t>執行計畫合作移地研究</t>
    <phoneticPr fontId="2" type="noConversion"/>
  </si>
  <si>
    <t>建教合作計畫</t>
    <phoneticPr fontId="2" type="noConversion"/>
  </si>
  <si>
    <t>參加IEEE CSCN研討會</t>
    <phoneticPr fontId="2" type="noConversion"/>
  </si>
  <si>
    <t>開會(IEEE GLOBECOM 2016)</t>
    <phoneticPr fontId="2" type="noConversion"/>
  </si>
  <si>
    <t>國際會議(演講)</t>
    <phoneticPr fontId="2" type="noConversion"/>
  </si>
  <si>
    <t>名古屋.東京.岩手與TOSHIBA公司洽談合作開發計畫(訪問)</t>
    <phoneticPr fontId="2" type="noConversion"/>
  </si>
  <si>
    <t>舊金山開會</t>
    <phoneticPr fontId="2" type="noConversion"/>
  </si>
  <si>
    <t>開會(2017 ASP-DAC國際會議)</t>
    <phoneticPr fontId="2" type="noConversion"/>
  </si>
  <si>
    <t>3、9</t>
    <phoneticPr fontId="2" type="noConversion"/>
  </si>
  <si>
    <t>京都大學訪問、研討及規劃南向相關之國際科學合作事宜</t>
    <phoneticPr fontId="2" type="noConversion"/>
  </si>
  <si>
    <t>開會(國際固態電路研討會)</t>
    <phoneticPr fontId="2" type="noConversion"/>
  </si>
  <si>
    <t>參加IEEE MEETING</t>
    <phoneticPr fontId="2" type="noConversion"/>
  </si>
  <si>
    <t>4、3</t>
    <phoneticPr fontId="2" type="noConversion"/>
  </si>
  <si>
    <t>4、3</t>
    <phoneticPr fontId="2" type="noConversion"/>
  </si>
  <si>
    <t>訪問韓國海洋大學、參加UT2017研討會(國際會議)</t>
    <phoneticPr fontId="2" type="noConversion"/>
  </si>
  <si>
    <t>開會(參加IEEE EMC Society Standards and Board meetings)</t>
    <phoneticPr fontId="2" type="noConversion"/>
  </si>
  <si>
    <t>參加Photonics West 2017光學年會)$92867</t>
    <phoneticPr fontId="2" type="noConversion"/>
  </si>
  <si>
    <t>南韓釜山-國際會議(2017 IEEE International Symposium of Underwater Technology)</t>
    <phoneticPr fontId="2" type="noConversion"/>
  </si>
  <si>
    <t>澳洲-墨爾本-訪問</t>
    <phoneticPr fontId="2" type="noConversion"/>
  </si>
  <si>
    <t>國際會議(ICCFE 2017 OSAKA CONFERENCE)</t>
    <phoneticPr fontId="2" type="noConversion"/>
  </si>
  <si>
    <t>日本-東京-考察</t>
    <phoneticPr fontId="2" type="noConversion"/>
  </si>
  <si>
    <t>日本-東京-訪問</t>
    <phoneticPr fontId="2" type="noConversion"/>
  </si>
  <si>
    <t>南韓-濟州島-國際會議</t>
    <phoneticPr fontId="2" type="noConversion"/>
  </si>
  <si>
    <t>日本-橫濱-開會(第26屆日本材料學會年會之國際研討會)</t>
    <phoneticPr fontId="2" type="noConversion"/>
  </si>
  <si>
    <t>4、3</t>
    <phoneticPr fontId="2" type="noConversion"/>
  </si>
  <si>
    <t>德國-科隆.司圖加持-開會參訪(2017  MEDTECH/EMIM)</t>
    <phoneticPr fontId="2" type="noConversion"/>
  </si>
  <si>
    <t>奧地利-維也納-開會</t>
    <phoneticPr fontId="2" type="noConversion"/>
  </si>
  <si>
    <t>美國-蒙特婁-開會(2017 FCMN發表成果)</t>
    <phoneticPr fontId="2" type="noConversion"/>
  </si>
  <si>
    <t>美國-舊金山-開會(2017  ISSCC研討會)</t>
    <phoneticPr fontId="2" type="noConversion"/>
  </si>
  <si>
    <t>希臘-雅典-開會(3GPP標準會議)</t>
    <phoneticPr fontId="2" type="noConversion"/>
  </si>
  <si>
    <t>考察智能化精密加工在光學產業的應用與發展現況</t>
    <phoneticPr fontId="2" type="noConversion"/>
  </si>
  <si>
    <t>美國-香檳市(國際會議)</t>
    <phoneticPr fontId="2" type="noConversion"/>
  </si>
  <si>
    <t>美國-丹佛-ACM CHI國際會議.日本-東京-訪問草稻田大學東京大學</t>
    <phoneticPr fontId="2" type="noConversion"/>
  </si>
  <si>
    <t>日本-大阪-參加3rd MSE-JWRI Workshop</t>
    <phoneticPr fontId="2" type="noConversion"/>
  </si>
  <si>
    <t>1、3</t>
    <phoneticPr fontId="2" type="noConversion"/>
  </si>
  <si>
    <t>日本-東京-東京工業大學學術交流並考察公共運輸系統</t>
    <phoneticPr fontId="2" type="noConversion"/>
  </si>
  <si>
    <t>日本-東京.京都.大阪.靜岡-考察公共運輸系統與慢行交通</t>
    <phoneticPr fontId="2" type="noConversion"/>
  </si>
  <si>
    <t>西班牙-巴塞隆納-開會(OCEANOISE 2017國際會議)</t>
    <phoneticPr fontId="2" type="noConversion"/>
  </si>
  <si>
    <t>澳大利亞-布里斯本-出席ISIM8籌備會議及洽談台澳計畫合作研究內容</t>
    <phoneticPr fontId="2" type="noConversion"/>
  </si>
  <si>
    <t>美國-紐澳良-(ICASSP 2017研討會)</t>
    <phoneticPr fontId="2" type="noConversion"/>
  </si>
  <si>
    <t>日本-大阪-參加第3屆台大-大阪銲接與接合會議3rd MSE-JWRI Workshop on Materials Design and Joining國際會議</t>
    <phoneticPr fontId="2" type="noConversion"/>
  </si>
  <si>
    <t>德國-薩爾布魯根-參與鋼鐵國際會議、英國-倫敦-拜訪倫敦帝國理工材料中心及學術交流</t>
    <phoneticPr fontId="2" type="noConversion"/>
  </si>
  <si>
    <t>其他政府機關委辦計畫-經濟部水利署</t>
    <phoneticPr fontId="2" type="noConversion"/>
  </si>
  <si>
    <t>開會(參加海峽兩岸高校大氣科學2016年學術研討會)</t>
    <phoneticPr fontId="2" type="noConversion"/>
  </si>
  <si>
    <t>其他政府機關委辦計畫-行政院大陸委員會</t>
    <phoneticPr fontId="2" type="noConversion"/>
  </si>
  <si>
    <t>研究(座談會訪談與蒐集資料)</t>
    <phoneticPr fontId="2" type="noConversion"/>
  </si>
  <si>
    <t>採集鰻苗研究(05HTB45004分攤23,123元)</t>
    <phoneticPr fontId="2" type="noConversion"/>
  </si>
  <si>
    <t>參加國際會議AWPT 2016</t>
    <phoneticPr fontId="2" type="noConversion"/>
  </si>
  <si>
    <t>IEEE ICCS國際會議</t>
    <phoneticPr fontId="2" type="noConversion"/>
  </si>
  <si>
    <t>訪問「中科院長春光機所」、「吉林大學」及「東北師範大學」，交換此研究計畫之心得與成果</t>
    <phoneticPr fontId="2" type="noConversion"/>
  </si>
  <si>
    <t>開會(調查討論會議)</t>
    <phoneticPr fontId="2" type="noConversion"/>
  </si>
  <si>
    <t>產學計畫配合合作廠商與大陸封裝廠討論技術問題及市場運用</t>
    <phoneticPr fontId="2" type="noConversion"/>
  </si>
  <si>
    <t>Standford+Connects會議</t>
    <phoneticPr fontId="2" type="noConversion"/>
  </si>
  <si>
    <t>香港考察</t>
    <phoneticPr fontId="2" type="noConversion"/>
  </si>
  <si>
    <t>採集鰻苗$44195(05HTB45004$23123</t>
    <phoneticPr fontId="2" type="noConversion"/>
  </si>
  <si>
    <t>ICPADS  2016</t>
    <phoneticPr fontId="2" type="noConversion"/>
  </si>
  <si>
    <t>訪問「北京大學」、「清華大學」、「北京郵電大學」、「科學院半導體所」及「中國空間技術研究院」，換此研究計畫之心得與成果</t>
    <phoneticPr fontId="2" type="noConversion"/>
  </si>
  <si>
    <t>SEMICON CHINA 2017</t>
    <phoneticPr fontId="2" type="noConversion"/>
  </si>
  <si>
    <t>3、4</t>
    <phoneticPr fontId="2" type="noConversion"/>
  </si>
  <si>
    <t>ICCP10 演講及發表論文</t>
    <phoneticPr fontId="2" type="noConversion"/>
  </si>
  <si>
    <t>香港研究</t>
    <phoneticPr fontId="2" type="noConversion"/>
  </si>
  <si>
    <t>光通公司</t>
    <phoneticPr fontId="2" type="noConversion"/>
  </si>
  <si>
    <t>原105年於預算外計畫支應，改由預算內計畫支應國外機票費-往返中國大陸成都2016兩岸歐盟論壇</t>
    <phoneticPr fontId="2" type="noConversion"/>
  </si>
  <si>
    <t>其他政府機關補助計畫-行政院大陸委員會</t>
    <phoneticPr fontId="2" type="noConversion"/>
  </si>
  <si>
    <t>中國大陸成都2016兩岸歐盟論壇</t>
    <phoneticPr fontId="2" type="noConversion"/>
  </si>
  <si>
    <t xml:space="preserve"> 考察A4級旅遊風景區。</t>
    <phoneticPr fontId="2" type="noConversion"/>
  </si>
  <si>
    <t>邁向頂尖計畫-106年臺大與中研院創新性合作計畫-發展早期肺腺癌復發標記與尋找樹幹異物抗原</t>
    <phoneticPr fontId="2" type="noConversion"/>
  </si>
  <si>
    <t>與美國聖地牙哥進行國際合作研究</t>
    <phoneticPr fontId="2" type="noConversion"/>
  </si>
  <si>
    <t>邁向頂尖計畫-106年推動國際交流經費</t>
    <phoneticPr fontId="2" type="noConversion"/>
  </si>
  <si>
    <t>參與IPSF國際藥學生交換計畫</t>
    <phoneticPr fontId="2" type="noConversion"/>
  </si>
  <si>
    <t>邁向頂尖計畫-推動國際化計畫</t>
    <phoneticPr fontId="2" type="noConversion"/>
  </si>
  <si>
    <t>出席2017CUGH會議</t>
    <phoneticPr fontId="2" type="noConversion"/>
  </si>
  <si>
    <t>補助收入-外交部-補助 M8  Alliance 代表團參加「全球衛生高峰會」及M8 Alliance年會經費</t>
    <phoneticPr fontId="2" type="noConversion"/>
  </si>
  <si>
    <t>出席2016WorldHealthSummit及M8Alliance年會</t>
    <phoneticPr fontId="2" type="noConversion"/>
  </si>
  <si>
    <t>補助收入-外交部-補助 M8  Alliance 代表團參加「全球衛生高峰會」及M9 Alliance年會經費</t>
    <phoneticPr fontId="2" type="noConversion"/>
  </si>
  <si>
    <t>受贈收入-「藥物發展專款」</t>
    <phoneticPr fontId="2" type="noConversion"/>
  </si>
  <si>
    <t>受贈收入-「翁遠內分泌專款」</t>
    <phoneticPr fontId="2" type="noConversion"/>
  </si>
  <si>
    <t>受贈收入-「一般院務發展專款─研究教學發展」</t>
    <phoneticPr fontId="2" type="noConversion"/>
  </si>
  <si>
    <t>建教合作-計畫授權金-發明人專屬權利金收入</t>
    <phoneticPr fontId="2" type="noConversion"/>
  </si>
  <si>
    <t>參加第十六屆免疫研討會並發表論文</t>
    <phoneticPr fontId="2" type="noConversion"/>
  </si>
  <si>
    <t>建教合作-(衛福部疾管署CDC)105年度傳染病防治及人才培育計畫</t>
    <phoneticPr fontId="2" type="noConversion"/>
  </si>
  <si>
    <t>建教合作-免簽約技術服務收入-藥研中心「設施服務收入」</t>
    <phoneticPr fontId="2" type="noConversion"/>
  </si>
  <si>
    <t>建教合作-產學合作計畫-多重抗藥性克雷伯氏肺炎桿菌莢膜接合疫苗在免疫功能不全宿主之效用評估</t>
    <phoneticPr fontId="2" type="noConversion"/>
  </si>
  <si>
    <t>參加2017Peptalk:The參加2017Peptalk:The Protein Science Week國際會議並發表論文</t>
    <phoneticPr fontId="2" type="noConversion"/>
  </si>
  <si>
    <t>建教合作-結餘款主持人專帳</t>
    <phoneticPr fontId="2" type="noConversion"/>
  </si>
  <si>
    <t>建教合作-(衛福部國健署HP)105年度子宮頸癌防治監測中心計畫</t>
    <phoneticPr fontId="2" type="noConversion"/>
  </si>
  <si>
    <t>建教合作-(Eco)Development of novel energy-saving and insecticide-free strategies for the control of dengue virus</t>
    <phoneticPr fontId="2" type="noConversion"/>
  </si>
  <si>
    <t>建教合作-以宿主為標的之抗藥性沙門氏菌及土倫西斯菌感染的療法</t>
    <phoneticPr fontId="2" type="noConversion"/>
  </si>
  <si>
    <t>建教合作-(自性生化)自性.克醣益產品毒性試驗評估</t>
    <phoneticPr fontId="2" type="noConversion"/>
  </si>
  <si>
    <t>參加2017美國骨科研究學會及美國骨科醫學會年會</t>
    <phoneticPr fontId="2" type="noConversion"/>
  </si>
  <si>
    <t>參加第十屆蛋白質國際年會</t>
    <phoneticPr fontId="2" type="noConversion"/>
  </si>
  <si>
    <t>建教合作-財團法人國家衛生研究院--(補助)躁症與鬱症發作之全基因轉錄體的系統性分析研究</t>
    <phoneticPr fontId="2" type="noConversion"/>
  </si>
  <si>
    <t>科技部計畫-個案自陳成效測量資訊系統(PROMIS)生活品質相關量表之發展與試驗(3/3)</t>
    <phoneticPr fontId="2" type="noConversion"/>
  </si>
  <si>
    <t>科技部計畫-利用腫瘤還原反應來活化缺氧敏感型載體於腫瘤微環境釋放病毒</t>
    <phoneticPr fontId="2" type="noConversion"/>
  </si>
  <si>
    <t>科技部計畫-PM2.5呼吸防護-PM2.5呼吸防護(1/3)</t>
    <phoneticPr fontId="2" type="noConversion"/>
  </si>
  <si>
    <t>科技部計畫-北北基重大創傷區域化救護整合工程：到院前救護聯合系統之建置、地理資訊實證之最佳化模式、與區域化運作之效能評估</t>
    <phoneticPr fontId="2" type="noConversion"/>
  </si>
  <si>
    <t>科技部計畫-HMGA2在皮膚黑色素細胞病灶的角色：分析其在史必茲母斑與黑色素細胞癌的不同機轉</t>
    <phoneticPr fontId="2" type="noConversion"/>
  </si>
  <si>
    <t>科技部計畫-縱向性追蹤小腦橋腦角腫瘤患者電腦刀放射治療後的全套內耳功能</t>
    <phoneticPr fontId="2" type="noConversion"/>
  </si>
  <si>
    <t>科技部計畫-Autophagy於心跳停止復甦急救後心肌失常之角色及治療潛力</t>
    <phoneticPr fontId="2" type="noConversion"/>
  </si>
  <si>
    <t>科技部計畫-設計與合成葡萄糖轉運蛋白抑制劑及其標靶癌細胞鍵結物的抗癌藥物研發(2/3)</t>
    <phoneticPr fontId="2" type="noConversion"/>
  </si>
  <si>
    <t>科技部計畫-去乙醯酶抑制劑抗癌新機轉之研究(2/3)</t>
    <phoneticPr fontId="2" type="noConversion"/>
  </si>
  <si>
    <t>科技部計畫-科技部結餘款個人再運用</t>
    <phoneticPr fontId="2" type="noConversion"/>
  </si>
  <si>
    <t>科技部計畫-電腦輔助胸腔外科治療策略：結合IASLC/ATE/ERS肺腺癌病理分類與CT影像特徵(1/2)</t>
    <phoneticPr fontId="2" type="noConversion"/>
  </si>
  <si>
    <t>科技部計畫-研究對RSK1影響 EBP50在細胞核內異常表現之角色與功能(3/3)</t>
    <phoneticPr fontId="2" type="noConversion"/>
  </si>
  <si>
    <t>科技部計畫-探討腫瘤幹細胞自我更新及多能分化(1/3)</t>
    <phoneticPr fontId="2" type="noConversion"/>
  </si>
  <si>
    <t>科技部計畫-網絡統合分析模型: 轉譯、方法學發展和模型驗證</t>
    <phoneticPr fontId="2" type="noConversion"/>
  </si>
  <si>
    <t>科技部計畫-探討以生物細胞外間質支架來調控先驅細胞作為腺體組織再生之機轉及應用之研究</t>
    <phoneticPr fontId="2" type="noConversion"/>
  </si>
  <si>
    <t>科技部計畫-唾液腺之組織工程: 探索及應用促進形態發生之生醫材料以建構唾液腺之組織結構</t>
    <phoneticPr fontId="2" type="noConversion"/>
  </si>
  <si>
    <t>科技部計畫-植物性荷爾蒙在骨質疏鬆症療效的研究－探討氧化壓力對人類間葉幹細胞老化及骨化所扮演的角色</t>
    <phoneticPr fontId="2" type="noConversion"/>
  </si>
  <si>
    <t>科技部計畫-結合細胞生物、黃豆蛋白水膠及3D列印技術於人工肌肉組織之開發 –朝向可食用人工肉品開發之先期研究(1/3)</t>
    <phoneticPr fontId="2" type="noConversion"/>
  </si>
  <si>
    <t>科技部計畫-篩選及建立微小核酸核糖為基礎之腎衰竭相關血管鈣化危險度新穎指標</t>
    <phoneticPr fontId="2" type="noConversion"/>
  </si>
  <si>
    <t>科技部計畫-以剪力波彈性超音波影像量測運動系統活體軟組織之硬度</t>
    <phoneticPr fontId="2" type="noConversion"/>
  </si>
  <si>
    <t>科技部計畫-比較依抗藥性基因檢驗結果與依用藥史選擇相繼式治療抗生素在幽門螺旋桿菌第三線治療之療效-一項多中心隨機分派試驗</t>
    <phoneticPr fontId="2" type="noConversion"/>
  </si>
  <si>
    <t>科技部計畫-醫學專業素養與醫學學習信念、醫學學習策略及自我效能的關係：一個跨國比較的計畫(2/2)</t>
    <phoneticPr fontId="2" type="noConversion"/>
  </si>
  <si>
    <t>科技部計畫-客觀結構式臨床技能測驗與工作場域表現的相關性：以知識、技能與態度為面向(3/5)</t>
    <phoneticPr fontId="2" type="noConversion"/>
  </si>
  <si>
    <t>科技部計畫-藉由偵測結核菌特異性抗原 – ESAT-6和CFP-10體外刺激後發炎體反應之不同，由潛伏結核感染者當中早期診斷活動性結核病(1/3)</t>
    <phoneticPr fontId="2" type="noConversion"/>
  </si>
  <si>
    <t>科技部計畫-以離子遷移光譜搭配串聯質譜術偵測生物檢體中之安非他命類鏡像異構物(1/2)</t>
    <phoneticPr fontId="2" type="noConversion"/>
  </si>
  <si>
    <t>科技部計畫-術中決策能力之訓練及評估</t>
    <phoneticPr fontId="2" type="noConversion"/>
  </si>
  <si>
    <t>科技部計畫-先天性心臟病兒童伴隨呼吸道融合病毒感染及合併下呼吸道異常的發生率與臨床意義：從疾病預後到呼吸生理上的研究</t>
    <phoneticPr fontId="2" type="noConversion"/>
  </si>
  <si>
    <t>科技部計畫-醫學生情緒能力培訓課程實施成效評估及師資培訓</t>
    <phoneticPr fontId="2" type="noConversion"/>
  </si>
  <si>
    <t>科技部計畫-從先導化合物到候選藥物: 一個以多重抗藥性金黃色葡萄球菌細胞膜為標的之小分子抗菌藥物的結構優化</t>
    <phoneticPr fontId="2" type="noConversion"/>
  </si>
  <si>
    <t>科技部計畫-以蛋白轉位酵素為標地的抗金黃色葡萄球菌之小分子藥物研發(3/3)</t>
    <phoneticPr fontId="2" type="noConversion"/>
  </si>
  <si>
    <t>科技部計畫-操縱「鈣池調控鈣離子流」來控制癌細胞遷移與癌症轉移(1/3)</t>
    <phoneticPr fontId="2" type="noConversion"/>
  </si>
  <si>
    <t>科技部計畫-家長對孩童運動行為支持與促進介入方案: 智慧行動應用程式(App)運用之發展、實施與評量</t>
    <phoneticPr fontId="2" type="noConversion"/>
  </si>
  <si>
    <t>科技部計畫-探討HOPX基因在急性骨髓性白血病中之致病角色與臨床意義</t>
    <phoneticPr fontId="2" type="noConversion"/>
  </si>
  <si>
    <t>科技部計畫-結合多功能居家照護ERICA系統與基層醫療體系，建構個人化的居家照護模式，以減輕族群老化對個人與社會的衝擊(1/3)</t>
    <phoneticPr fontId="2" type="noConversion"/>
  </si>
  <si>
    <t>科技部計畫-以KLP-1為先導藥物研發神經精神疾病新療方(3/3)</t>
    <phoneticPr fontId="2" type="noConversion"/>
  </si>
  <si>
    <t>科技部計畫-梨形鞭毛蟲之DNA拓樸異構?在囊體化過程的角色(3/3)</t>
    <phoneticPr fontId="2" type="noConversion"/>
  </si>
  <si>
    <t>科技部計畫-台灣重要新興感染症(II)-計畫辦公室運作計畫(2/5)</t>
    <phoneticPr fontId="2" type="noConversion"/>
  </si>
  <si>
    <t>科技部計畫-Dynamin-2在肌肉發育時調控細胞膜重塑的分子機制及其造成的病理機轉(2/3)</t>
    <phoneticPr fontId="2" type="noConversion"/>
  </si>
  <si>
    <t>科技部計畫-探討galectin-1於紅血球生成之調節作用機轉</t>
    <phoneticPr fontId="2" type="noConversion"/>
  </si>
  <si>
    <t>參加4thAnnualMeetingofCytokineandInterferon國際會議</t>
    <phoneticPr fontId="2" type="noConversion"/>
  </si>
  <si>
    <t>科技部計畫-以KLP-1為先導藥物研發神經精神疾病新療方</t>
    <phoneticPr fontId="2" type="noConversion"/>
  </si>
  <si>
    <t>參加SFN2016會議</t>
    <phoneticPr fontId="2" type="noConversion"/>
  </si>
  <si>
    <t>科技部計畫-探討cohesin複合體基因突變在急性骨髓性白血病中的臨床意義與致病機轉</t>
    <phoneticPr fontId="2" type="noConversion"/>
  </si>
  <si>
    <t>參加第58屆AnnualMeetingofAmericanSocietyofHematology美國血液病年會</t>
    <phoneticPr fontId="2" type="noConversion"/>
  </si>
  <si>
    <t>參加InternationalNeuroethicsSociety國際研討會</t>
    <phoneticPr fontId="2" type="noConversion"/>
  </si>
  <si>
    <t>科技部計畫-補助國內專家學者/研究生出席國際學術會議</t>
    <phoneticPr fontId="2" type="noConversion"/>
  </si>
  <si>
    <t>參加28th Annual Conference International Society for Environmental Epidemiology會議</t>
    <phoneticPr fontId="2" type="noConversion"/>
  </si>
  <si>
    <t xml:space="preserve">參加 EPICOH 2016/ X2016/ RHICOH2016 Conference 會議 </t>
    <phoneticPr fontId="2" type="noConversion"/>
  </si>
  <si>
    <t>參加 EPICOH 2016/ X2016/ RHICOH2016 Conference 會議</t>
    <phoneticPr fontId="2" type="noConversion"/>
  </si>
  <si>
    <t>科技部計畫-藉由偵測結核菌特異性抗原 – ESAT-6和CFP-10體外刺激後發炎體反應之不同，由潛伏結核感染者當中早期診斷活動性結核病</t>
    <phoneticPr fontId="2" type="noConversion"/>
  </si>
  <si>
    <t>參加第47屆國際抗勞聯盟肺部健康世界大會</t>
    <phoneticPr fontId="2" type="noConversion"/>
  </si>
  <si>
    <t>科技部計畫-Protocadherin 10抑制大腸直腸癌幹細胞特性、腫瘤生成和轉移的角色與分子機制之研究</t>
    <phoneticPr fontId="2" type="noConversion"/>
  </si>
  <si>
    <t>參加第32屆世界醫學檢驗科科學會議</t>
    <phoneticPr fontId="2" type="noConversion"/>
  </si>
  <si>
    <t>科技部計畫-兒童智慧型手機應用程式於兒童及家庭健康生活型態改變之研究</t>
    <phoneticPr fontId="2" type="noConversion"/>
  </si>
  <si>
    <t>參加2016國際網路健康資訊及生物資訊研討會</t>
    <phoneticPr fontId="2" type="noConversion"/>
  </si>
  <si>
    <t>科技部計畫-新一代抗拓樸異構的癌症先導藥物之藥理與毒理分析與評估(2/2)</t>
    <phoneticPr fontId="2" type="noConversion"/>
  </si>
  <si>
    <t>參加第15屆癌症治療.生物標記與臨床研究會議</t>
    <phoneticPr fontId="2" type="noConversion"/>
  </si>
  <si>
    <t>參加2016第32屆國際藥物流行病學暨治療風險管理研討會</t>
    <phoneticPr fontId="2" type="noConversion"/>
  </si>
  <si>
    <t>科技部計畫-急性期蛋白和Siglec受體所調控的宿主發炎與抗菌反應</t>
    <phoneticPr fontId="2" type="noConversion"/>
  </si>
  <si>
    <t>參加第20屆醣生物學研討會</t>
    <phoneticPr fontId="2" type="noConversion"/>
  </si>
  <si>
    <t>參加國際毒理學研討會</t>
    <phoneticPr fontId="2" type="noConversion"/>
  </si>
  <si>
    <t>科技部計畫-以生物資訊方法研究氣喘次表現型之集群並進行基因體整合式分析</t>
    <phoneticPr fontId="2" type="noConversion"/>
  </si>
  <si>
    <t>參加2016發炎性皮膚病高峰會及2016醣生物學年會</t>
    <phoneticPr fontId="2" type="noConversion"/>
  </si>
  <si>
    <t>科技部計畫-氣候變遷對飲用水中消毒副產物生成特性影響之研究</t>
    <phoneticPr fontId="2" type="noConversion"/>
  </si>
  <si>
    <t>參加國際水協(IWA)2016世界水大會微量污染物管理委員會</t>
    <phoneticPr fontId="2" type="noConversion"/>
  </si>
  <si>
    <t>科技部計畫-短暫缺血性腦中風病患風險預測模型再造與多中心前瞻性信效度分析</t>
    <phoneticPr fontId="2" type="noConversion"/>
  </si>
  <si>
    <t>參加2016美國心臟醫學會復甦會議(AHA2016)</t>
    <phoneticPr fontId="2" type="noConversion"/>
  </si>
  <si>
    <t>科技部計畫-人腦γ-氨基丁酸與麩胺酸核磁共振頻譜與頻譜影像診斷系統(重點主題:C3)-總計畫兼子計畫一:高敏感度多通道核磁共振頻譜與頻譜影像偵測與校正系統</t>
    <phoneticPr fontId="2" type="noConversion"/>
  </si>
  <si>
    <t>進行移地研究</t>
    <phoneticPr fontId="2" type="noConversion"/>
  </si>
  <si>
    <t>科技部計畫-操縱「鈣池調控鈣離子流」來控制癌細胞遷移與癌症轉移</t>
    <phoneticPr fontId="2" type="noConversion"/>
  </si>
  <si>
    <t>參加美國細胞生物學會2016年會</t>
    <phoneticPr fontId="2" type="noConversion"/>
  </si>
  <si>
    <t>科技部計畫-台灣重要新興感染症(II)-計畫辦公室運作計畫</t>
    <phoneticPr fontId="2" type="noConversion"/>
  </si>
  <si>
    <t xml:space="preserve">舉辦全球衛生安全-追求防疫一體之傳染病整合防治研究106年計畫決選會議 </t>
    <phoneticPr fontId="2" type="noConversion"/>
  </si>
  <si>
    <t>參加全球衛生安全-追求防疫一體之傳染病整合防治研究106年計畫決選會議</t>
    <phoneticPr fontId="2" type="noConversion"/>
  </si>
  <si>
    <t>科技部計畫-PM2.5呼吸防護-PM2.5呼吸防護</t>
    <phoneticPr fontId="2" type="noConversion"/>
  </si>
  <si>
    <t>參加國際職業衛生學會理監事會議及第18屆國際呼吸防護研討會</t>
    <phoneticPr fontId="2" type="noConversion"/>
  </si>
  <si>
    <t>科技部計畫-調控Arf3於酵母菌細胞極性發育與細胞侵襲之機制研究</t>
    <phoneticPr fontId="2" type="noConversion"/>
  </si>
  <si>
    <t>參加2016美國細胞生物學會議</t>
    <phoneticPr fontId="2" type="noConversion"/>
  </si>
  <si>
    <t>科技部計畫-以人類疾病動物模式進行之藥效探索與毒性評估 VI</t>
    <phoneticPr fontId="2" type="noConversion"/>
  </si>
  <si>
    <t>參加WCLC會議</t>
    <phoneticPr fontId="2" type="noConversion"/>
  </si>
  <si>
    <t>參加EuHEA Conference 2016會議</t>
    <phoneticPr fontId="2" type="noConversion"/>
  </si>
  <si>
    <t>科技部計畫-促發炎細胞激素在跨細胞和間細胞上皮屏障失調導致共生菌入侵機制中所扮演之角色</t>
    <phoneticPr fontId="2" type="noConversion"/>
  </si>
  <si>
    <t>參加2017班芙發炎會議</t>
    <phoneticPr fontId="2" type="noConversion"/>
  </si>
  <si>
    <t>科技部計畫-開發中藥赤芍大分子多酚與小分子活性成分組成之降血糖配方</t>
    <phoneticPr fontId="2" type="noConversion"/>
  </si>
  <si>
    <t>參加2017純化學和應用化學國際研討會</t>
    <phoneticPr fontId="2" type="noConversion"/>
  </si>
  <si>
    <t>科技部計畫-結合「TALEN基因體編輯技術」與「斑馬魚/小鼠動物模式」建立聽損基因突變致病機制之驗證平台</t>
    <phoneticPr fontId="2" type="noConversion"/>
  </si>
  <si>
    <t>參加第40屆耳鼻科學會會議</t>
    <phoneticPr fontId="2" type="noConversion"/>
  </si>
  <si>
    <t>科技部計畫-驗證與MeLiM實驗豬黑色素細胞癌自發消退有關之微核醣核酸的功能</t>
    <phoneticPr fontId="2" type="noConversion"/>
  </si>
  <si>
    <t xml:space="preserve">執行105年度科技部幽蘭科技合作計畫 </t>
    <phoneticPr fontId="2" type="noConversion"/>
  </si>
  <si>
    <t>執行105年度科技部幽蘭科技合作計畫</t>
    <phoneticPr fontId="2" type="noConversion"/>
  </si>
  <si>
    <t>科技部計畫-六輕石化工業區鄰近地區金屬暴露劑量及毒性研究-六輕石化工業區鄰近地區金屬暴露劑量及毒性研究</t>
    <phoneticPr fontId="2" type="noConversion"/>
  </si>
  <si>
    <t>參與2016國際環境流行病學會亞洲分會及國際環境暴露科學亞洲分會會議</t>
    <phoneticPr fontId="2" type="noConversion"/>
  </si>
  <si>
    <t>科技部計畫-探討調節鐵調素訊息路徑在急性中風後的致病機轉角色</t>
    <phoneticPr fontId="2" type="noConversion"/>
  </si>
  <si>
    <t>參加美國心臟學會暨中風學會</t>
    <phoneticPr fontId="2" type="noConversion"/>
  </si>
  <si>
    <t>科技部計畫-第二型運動失調症引發人類P/Q型鈣離子(Cav2.1)通道蛋白質降解現象之分子生理機制</t>
    <phoneticPr fontId="2" type="noConversion"/>
  </si>
  <si>
    <t>參加2016年美國神經科學學會年會</t>
    <phoneticPr fontId="2" type="noConversion"/>
  </si>
  <si>
    <t>參加歐洲癌症協會2017年會</t>
    <phoneticPr fontId="2" type="noConversion"/>
  </si>
  <si>
    <t>科技部計畫-台灣糖尿病患者使用愛妥糖相較於糖漸平與骨質疏鬆關聯性之前瞻性研究。</t>
    <phoneticPr fontId="2" type="noConversion"/>
  </si>
  <si>
    <t>參加EupopeanCancerCongress2017(ECCO2017)</t>
    <phoneticPr fontId="2" type="noConversion"/>
  </si>
  <si>
    <t>科技部計畫-從現有市場藥物之代謝物發展新型 NMDA 受體調節劑-(子計畫三)現有市場藥品代謝物新型 NMDA 受體調節劑之藥理研究 II</t>
    <phoneticPr fontId="2" type="noConversion"/>
  </si>
  <si>
    <t>參加第14屆神經經濟學學會年會及奧地利 維也納參加多巴胺2016海報會議</t>
    <phoneticPr fontId="2" type="noConversion"/>
  </si>
  <si>
    <t>參加AEDF Workshop on Bioengineering會議</t>
    <phoneticPr fontId="2" type="noConversion"/>
  </si>
  <si>
    <t>科技部計畫-治療新世代表皮生長因子接受器抑制劑在表皮生長因子接受器突變肺癌的續發性抗藥性的研究</t>
    <phoneticPr fontId="2" type="noConversion"/>
  </si>
  <si>
    <t>參加第17屆世界肺癌大會</t>
    <phoneticPr fontId="2" type="noConversion"/>
  </si>
  <si>
    <t>科技部計畫-人類脊椎椎間盤本核中不同族群細胞之特性分析、個別純化及最佳培養條件之研究(II)</t>
    <phoneticPr fontId="2" type="noConversion"/>
  </si>
  <si>
    <t>參加美國骨科研究學會2017年年會</t>
    <phoneticPr fontId="2" type="noConversion"/>
  </si>
  <si>
    <t>科技部計畫-細胞因子信號轉導抑制蛋白作用於食道鱗狀上皮細胞癌病理發展與預後相關性之機轉探討</t>
    <phoneticPr fontId="2" type="noConversion"/>
  </si>
  <si>
    <t>參加第25屆亞洲心胸外醫學會</t>
    <phoneticPr fontId="2" type="noConversion"/>
  </si>
  <si>
    <t>科技部計畫-2-甲基丙烯酸羥基乙酯接枝於聚甲基丙烯酸甲酯及聚氨酯表面其抗細菌貼附之研究</t>
    <phoneticPr fontId="2" type="noConversion"/>
  </si>
  <si>
    <t xml:space="preserve">參加第95屆世界口腔醫學會(IADR2017) </t>
    <phoneticPr fontId="2" type="noConversion"/>
  </si>
  <si>
    <t>科技部計畫-以計劃行為理論探討醫師提供運動諮商意圖：調查研究、介入策略發展及運用隨機分派實驗研究評價其介入成效</t>
    <phoneticPr fontId="2" type="noConversion"/>
  </si>
  <si>
    <t>參加第38屆行為醫學學會年會</t>
    <phoneticPr fontId="2" type="noConversion"/>
  </si>
  <si>
    <t>參加世界精神遺傳大會</t>
    <phoneticPr fontId="2" type="noConversion"/>
  </si>
  <si>
    <t>參加ANMA2017發表海報</t>
    <phoneticPr fontId="2" type="noConversion"/>
  </si>
  <si>
    <t>科技部計畫-利用Tet-on系統於細胞及基因轉殖鼠模型研究剪接型XBP-1於腎臟損傷之功能</t>
    <phoneticPr fontId="2" type="noConversion"/>
  </si>
  <si>
    <t>參加美國腎臟醫學會年會</t>
    <phoneticPr fontId="2" type="noConversion"/>
  </si>
  <si>
    <t>科技部計畫-老年及糖尿病相關骨關節炎之分子機制及可能治療策略探討</t>
    <phoneticPr fontId="2" type="noConversion"/>
  </si>
  <si>
    <t>參加參加2017年美國骨科醫學會（AAOS）暨骨科研究學會（ORS）</t>
    <phoneticPr fontId="2" type="noConversion"/>
  </si>
  <si>
    <t>科技部計畫-母育期婦女健康系列研究: 膀胱過動症及尿失禁</t>
    <phoneticPr fontId="2" type="noConversion"/>
  </si>
  <si>
    <t>參加第16屆世界疼痛會議雙年會</t>
    <phoneticPr fontId="2" type="noConversion"/>
  </si>
  <si>
    <t>科技部計畫-使用低能量脈衝式超音波(LIPUS)用於治療退化椎間盤之可行性研究</t>
    <phoneticPr fontId="2" type="noConversion"/>
  </si>
  <si>
    <t>參加美國骨科醫學會年度會議</t>
    <phoneticPr fontId="2" type="noConversion"/>
  </si>
  <si>
    <t>科技部計畫-利用三維動態系統培養類硬骨組織團塊應用於骨組織工程</t>
    <phoneticPr fontId="2" type="noConversion"/>
  </si>
  <si>
    <t>參加參加骨科研究學會年度會議</t>
    <phoneticPr fontId="2" type="noConversion"/>
  </si>
  <si>
    <t>科技部計畫-氧型醣化作用在癌症中調控受體酪氨酸激功能的角色</t>
    <phoneticPr fontId="2" type="noConversion"/>
  </si>
  <si>
    <t>參加2017AMP會議</t>
    <phoneticPr fontId="2" type="noConversion"/>
  </si>
  <si>
    <t>科技部計畫-由幹細胞與牙齒神經生長之互動機制研發具有神經生長之牙齒再生(2/3)</t>
    <phoneticPr fontId="2" type="noConversion"/>
  </si>
  <si>
    <t>科技部計畫-漿狀樹突細胞在穩定及發炎狀態下的發育及功能的調控(1/3)</t>
    <phoneticPr fontId="2" type="noConversion"/>
  </si>
  <si>
    <t>科技部計畫-剪力波斷層掃描影像儀:技術創新與治療應用(重點主題:C3)-子計畫四:功能性韌帶組織工程-最佳化力學刺激(2/3)</t>
    <phoneticPr fontId="2" type="noConversion"/>
  </si>
  <si>
    <t>科技部計畫-台灣臨床試驗生資生統中心、培訓中心與藥物基因體實驗室-(子計畫三)藥物基因體實驗室 VI</t>
    <phoneticPr fontId="2" type="noConversion"/>
  </si>
  <si>
    <t>科技部計畫-上皮器官之傷害反應與組織再生:利用非線性光學與分子工具探討時空的動態與調控機轉(總計畫)(2/3)</t>
    <phoneticPr fontId="2" type="noConversion"/>
  </si>
  <si>
    <t>科技部計畫-探討CXCL1在骨肉瘤轉移至肺之角色</t>
    <phoneticPr fontId="2" type="noConversion"/>
  </si>
  <si>
    <t>科技部計畫-評估針對EB病毒的T細胞免疫反應在鼻咽癌臨床處置的相關研究</t>
    <phoneticPr fontId="2" type="noConversion"/>
  </si>
  <si>
    <t>參加2017年第5屆亞洲頭頸腫瘤醫學會國際學術研討會</t>
    <phoneticPr fontId="2" type="noConversion"/>
  </si>
  <si>
    <t>科技部計畫-以泛素-蛋白體系統與接合作用調控內質網壓力相關的葡萄糖調節蛋白找尋治療人類尿路上皮癌的新策略</t>
    <phoneticPr fontId="2" type="noConversion"/>
  </si>
  <si>
    <t>科技部計畫-補助國內專家學者進行國外短期交流</t>
    <phoneticPr fontId="2" type="noConversion"/>
  </si>
  <si>
    <t>執行國際合作研究</t>
    <phoneticPr fontId="2" type="noConversion"/>
  </si>
  <si>
    <t>科技部計畫-醫療新科技相對效用暨經濟衝擊比較研究</t>
    <phoneticPr fontId="2" type="noConversion"/>
  </si>
  <si>
    <t>科技部計畫-IMP-3調控HMGA2於黑色素細胞癌惡化的分子機轉</t>
    <phoneticPr fontId="2" type="noConversion"/>
  </si>
  <si>
    <t>科技部計畫-樟腦醌(CQ) 對人類牙髓細胞與單核球細胞之毒性作用機轉: 與其他複合樹脂光啟始劑[二苯酮(BP)、9-Fluorenone, PPD、TPO等] 之比較(3/3)</t>
    <phoneticPr fontId="2" type="noConversion"/>
  </si>
  <si>
    <t>科技部計畫-臺灣肝炎及肝癌臨床試驗合作聯盟 VI</t>
    <phoneticPr fontId="2" type="noConversion"/>
  </si>
  <si>
    <t>參加2017歐洲肝臟醫學研討會</t>
    <phoneticPr fontId="2" type="noConversion"/>
  </si>
  <si>
    <t>科技部計畫-利用質譜為基礎的脂質體學開發引起的肺部傷害指標</t>
    <phoneticPr fontId="2" type="noConversion"/>
  </si>
  <si>
    <t>參加2017年第五屆分析大會</t>
    <phoneticPr fontId="2" type="noConversion"/>
  </si>
  <si>
    <t>科技部計畫-探討新穎致癌蛋白CIP2A與SET於肝癌中的角色:從肝癌幹細胞到治療標的之研究</t>
    <phoneticPr fontId="2" type="noConversion"/>
  </si>
  <si>
    <t>科技部計畫-克雷伯氏肺炎桿菌莢膜接合疫苗之臨床前期開發-(總計畫暨子計畫一)莢膜分解酵素之製程標準化與疫苗之效價和安全性評估(3/3)</t>
    <phoneticPr fontId="2" type="noConversion"/>
  </si>
  <si>
    <t>科技部計畫-探討子宮內膜損傷促進胚胎著床之作用機轉</t>
    <phoneticPr fontId="2" type="noConversion"/>
  </si>
  <si>
    <t>科技部計畫-一個新穎DEAD-box containing helicase 在發炎小體調控所扮演的角色(2/3)</t>
    <phoneticPr fontId="2" type="noConversion"/>
  </si>
  <si>
    <t>科技部計畫-一個新穎DEAD-box containing helicase 在發炎小體調控所扮演的角色(3/3)</t>
    <phoneticPr fontId="2" type="noConversion"/>
  </si>
  <si>
    <t>科技部計畫-操縱「鈣池調控鈣離子流」來控制癌細胞遷移與癌症轉移(2/3)</t>
    <phoneticPr fontId="2" type="noConversion"/>
  </si>
  <si>
    <t>科技部計畫-[台灣跨區域心跳停止登錄系統研究群]之建立以及[社區民眾旁觀者心肺復甦]及[公共場所早期電擊]等兩大社區生命之鏈優化措施的整體評估</t>
    <phoneticPr fontId="2" type="noConversion"/>
  </si>
  <si>
    <t>科技部計畫-利用可控制物理傷害調控毛囊幹細胞之活性(2/3)</t>
    <phoneticPr fontId="2" type="noConversion"/>
  </si>
  <si>
    <t>科技部計畫-胸苷酸合成酶造成癌化之機轉(1/3)</t>
    <phoneticPr fontId="2" type="noConversion"/>
  </si>
  <si>
    <t>科技部計畫-胸苷酸合成酶造成癌化之機轉(2/3)</t>
    <phoneticPr fontId="2" type="noConversion"/>
  </si>
  <si>
    <t>科技部計畫-利用血液DNA甲基化標記發展新穎風險預測模式早期偵測和預防肝細胞癌(3/3)</t>
    <phoneticPr fontId="2" type="noConversion"/>
  </si>
  <si>
    <t>科技部計畫-抗血栓藥物 nstpbp5185 衍生物臨床適應症之研發(3/3)</t>
    <phoneticPr fontId="2" type="noConversion"/>
  </si>
  <si>
    <t>科技部計畫-應用於人腦神經網路之快速核磁共振影像技術發展(3/3)</t>
    <phoneticPr fontId="2" type="noConversion"/>
  </si>
  <si>
    <t>科技部計畫-非酒精性脂肪肝病之自然史、代謝體和終末端肝臟疾病之罹病風險預測：前瞻型研究</t>
    <phoneticPr fontId="2" type="noConversion"/>
  </si>
  <si>
    <t>參加國際肝臟年會</t>
    <phoneticPr fontId="2" type="noConversion"/>
  </si>
  <si>
    <t>科技部計畫-再生醫學科技發展計畫辦公室推動計畫</t>
    <phoneticPr fontId="2" type="noConversion"/>
  </si>
  <si>
    <t>科技部計畫-女性護理人員生殖健康長期追蹤研究</t>
    <phoneticPr fontId="2" type="noConversion"/>
  </si>
  <si>
    <t>科技部計畫-高劑量二合一療法對比含鉍鹽四合一療法用於救援治療幽門螺旋桿菌感染之效力—前瞻、隨機、比較性研究(1/3)</t>
    <phoneticPr fontId="2" type="noConversion"/>
  </si>
  <si>
    <t>科技部計畫-鋸齒型及凹陷型大腸腫瘤的基因及epigenetic變化</t>
    <phoneticPr fontId="2" type="noConversion"/>
  </si>
  <si>
    <t>科技部計畫-社區大規模幽門螺旋桿菌清除後之長期胃組織學與基因外標記變化(1/3)</t>
    <phoneticPr fontId="2" type="noConversion"/>
  </si>
  <si>
    <t>科技部計畫-新竹新興關注汙染物環境生態、人體健康與風險管理-新興關注汙染物之環境生態調查與人體暴露評估</t>
    <phoneticPr fontId="2" type="noConversion"/>
  </si>
  <si>
    <t>科技部計畫-課程、組織與機構層面之醫學專業素養評估工具開發</t>
    <phoneticPr fontId="2" type="noConversion"/>
  </si>
  <si>
    <t>參加Experimental Biology會議</t>
    <phoneticPr fontId="2" type="noConversion"/>
  </si>
  <si>
    <t>科技部計畫-科技部系所管理費賸餘款</t>
    <phoneticPr fontId="2" type="noConversion"/>
  </si>
  <si>
    <t>科技部計畫-大氣細懸浮微粒對中樞神經系統傷害的初探性研究</t>
    <phoneticPr fontId="2" type="noConversion"/>
  </si>
  <si>
    <t>科技部計畫-阿茲海默症中葉酸與維生素B12對於中樞與周邊神經系統髓鞘的影響研究 - 第2,3年延續研究計畫</t>
    <phoneticPr fontId="2" type="noConversion"/>
  </si>
  <si>
    <t>科技部計畫-研究黏液蛋白醣化酵素於頭頸癌之角色</t>
    <phoneticPr fontId="2" type="noConversion"/>
  </si>
  <si>
    <t>科技部計畫-研究粒線體動態平衡及活性氧化物於黑色素細胞瘤對BRAF抑制劑之抗藥性的角色: 治療上的意涵</t>
    <phoneticPr fontId="2" type="noConversion"/>
  </si>
  <si>
    <t>科技部計畫-探討胃幽門螺旋桿菌分泌性蛋白質HSP10引起發炎之機制及受體辨識之重要胺基酸(2/3)</t>
    <phoneticPr fontId="2" type="noConversion"/>
  </si>
  <si>
    <t>科技部計畫-探討Infertile crescent基因經由細胞自噬對神經發育及退化之調控機制(1/3)</t>
    <phoneticPr fontId="2" type="noConversion"/>
  </si>
  <si>
    <t>科技部計畫-超快速功能性核磁共振影像技術發展與神經科學應用(1/2)</t>
    <phoneticPr fontId="2" type="noConversion"/>
  </si>
  <si>
    <t>科技部計畫-以次世代定序技術探研SLC26A4基因突變之致病機制並研發新治療策略</t>
    <phoneticPr fontId="2" type="noConversion"/>
  </si>
  <si>
    <t>科技部計畫-探討長壽基因Sirt1在間葉幹細胞自我再生及骨化上所扮演的角色：分子機制及活體驗證</t>
    <phoneticPr fontId="2" type="noConversion"/>
  </si>
  <si>
    <t>科技部計畫-共生菌及其代謝產物調節黏膜免疫及過敏性疾病之機制</t>
    <phoneticPr fontId="2" type="noConversion"/>
  </si>
  <si>
    <t>參加2017美國免疫學會年會</t>
    <phoneticPr fontId="2" type="noConversion"/>
  </si>
  <si>
    <t>科技部計畫-致敏性香料及香精之暴露評估與健康風險管理策略研究</t>
    <phoneticPr fontId="2" type="noConversion"/>
  </si>
  <si>
    <t>科技部計畫-失智症與運動神經元疾病之研究與照護倫理議題--專業指引與倫理教材之建立(2/2</t>
    <phoneticPr fontId="2" type="noConversion"/>
  </si>
  <si>
    <t>參加聯合國教科文組織國際生命倫理講座第12屆國際研討會</t>
    <phoneticPr fontId="2" type="noConversion"/>
  </si>
  <si>
    <t>科技部計畫-從複雜的天然物分子到化學探針研發:利用細菌生合成細胞壁之關鍵分子及其衍生物探索其如何轉移至細胞膜外之系統化研究-製備含有細菌翻轉之蛋白磷脂體以研究其受質專一性和結構與反應機構(子計畫二)(2/3)</t>
    <phoneticPr fontId="2" type="noConversion"/>
  </si>
  <si>
    <t xml:space="preserve">科技部計畫-補助國內專家學者/研究生出席國際學術會議 </t>
    <phoneticPr fontId="2" type="noConversion"/>
  </si>
  <si>
    <t>參加第五屆國際研討會探討藥理學及區域性天然物理學會議</t>
    <phoneticPr fontId="2" type="noConversion"/>
  </si>
  <si>
    <t>科技部計畫-果蠅蕈狀體調控壽命延長之神經迴路及訊息傳遞路徑(2/2)</t>
    <phoneticPr fontId="2" type="noConversion"/>
  </si>
  <si>
    <t>科技部計畫-以超高解析度之活體斷層掃描儀研究角膜組織之再生醫學-以超高解析度之斷層掃描儀研究去細胞之角膜基質支架上的角膜再生與動物試驗(子計畫一)(1/3)</t>
    <phoneticPr fontId="2" type="noConversion"/>
  </si>
  <si>
    <t>科技部計畫-探討PARP-1調節NLRP3發炎複體活化的分子機制(3/3)</t>
    <phoneticPr fontId="2" type="noConversion"/>
  </si>
  <si>
    <t>參加2017GordonResearchConference</t>
    <phoneticPr fontId="2" type="noConversion"/>
  </si>
  <si>
    <t>科技部計畫-含阿發6次單元的GABA-A受體在神經/精神疾病的角色(1/3)</t>
    <phoneticPr fontId="2" type="noConversion"/>
  </si>
  <si>
    <t xml:space="preserve"> 科技部計畫-補助國內專家學者/研究生出席國際學術會議</t>
    <phoneticPr fontId="2" type="noConversion"/>
  </si>
  <si>
    <t>參加10thPCNEWorkingConference</t>
    <phoneticPr fontId="2" type="noConversion"/>
  </si>
  <si>
    <t>參加InformationforHealth2017</t>
    <phoneticPr fontId="2" type="noConversion"/>
  </si>
  <si>
    <t>科技部計畫-探討 SLC11A1轉運蛋白在 alpha-synuclein 降解所扮演的角色以及其對於 alpha-synuclein 所引起神經毒性之影響</t>
    <phoneticPr fontId="2" type="noConversion"/>
  </si>
  <si>
    <t>科技部計畫-肝細胞素與B型肝炎相關肝癌及B型肝炎感染進程之縱斷流行病學研究(2/2)</t>
    <phoneticPr fontId="2" type="noConversion"/>
  </si>
  <si>
    <t>科技部計畫-肺動脈逆流與狹窄引致之差異性左右心室重塑與纖維化： 轉錄體分析、藥物治療、與臨床意義</t>
    <phoneticPr fontId="2" type="noConversion"/>
  </si>
  <si>
    <t>科技部計畫-探討PARP-1調節NLRP3發炎複體活化的分子機制</t>
    <phoneticPr fontId="2" type="noConversion"/>
  </si>
  <si>
    <t>科技部計畫-含阿發6次單元的GABA-A受體在神經/精神疾病的角色</t>
    <phoneticPr fontId="2" type="noConversion"/>
  </si>
  <si>
    <t>科技部計畫-慢性B型肝炎病毒單一感染或合併C型肝炎病毒感染患者血清miRNAs之輪廓與臨床意義：著重於miR-122之角色探討</t>
    <phoneticPr fontId="2" type="noConversion"/>
  </si>
  <si>
    <t>科技部計畫-重複交替雙間隔時間之相依結構分析</t>
    <phoneticPr fontId="2" type="noConversion"/>
  </si>
  <si>
    <t>科技部計畫-雌激素和二十二碳六烯酸對維持海馬迴神經功能之交互作用</t>
    <phoneticPr fontId="2" type="noConversion"/>
  </si>
  <si>
    <t>科技部計畫-精神病患攻擊處置--案例教學法的內容發展與訓練成效(1/2)</t>
    <phoneticPr fontId="2" type="noConversion"/>
  </si>
  <si>
    <t xml:space="preserve">參加2017年歐洲重症醫學會歐亞年會 </t>
    <phoneticPr fontId="2" type="noConversion"/>
  </si>
  <si>
    <t>科技部計畫-發展與測試 "門診電腦輔助個人化癌症支持性照護模式”於早期肺癌病人效果(3/3)</t>
    <phoneticPr fontId="2" type="noConversion"/>
  </si>
  <si>
    <t>參加第20屆東亞護理學者論壇</t>
    <phoneticPr fontId="2" type="noConversion"/>
  </si>
  <si>
    <t xml:space="preserve">香港學術參訪-香港理工大學.香港中文大學.伊莉沙伯醫院.威爾斯親王醫院 </t>
    <phoneticPr fontId="2" type="noConversion"/>
  </si>
  <si>
    <t>科技部計畫-頑固肩痛整合治療模式的開發與驗證</t>
    <phoneticPr fontId="2" type="noConversion"/>
  </si>
  <si>
    <t xml:space="preserve"> 參加第十六屆世界麻醉醫學會</t>
    <phoneticPr fontId="2" type="noConversion"/>
  </si>
  <si>
    <t>CCRP externship in UT 小動物復健課程認證見習</t>
    <phoneticPr fontId="2" type="noConversion"/>
  </si>
  <si>
    <t>日本教學動物醫院參訪</t>
    <phoneticPr fontId="2" type="noConversion"/>
  </si>
  <si>
    <t>至日本東京農工大學、麻布大學附設動物醫院參訪</t>
    <phoneticPr fontId="2" type="noConversion"/>
  </si>
  <si>
    <t>自籌收入計畫</t>
    <phoneticPr fontId="2" type="noConversion"/>
  </si>
  <si>
    <t>1060305-1060309參加東京大學演習林在馬來西亞沙巴JSPS-C2C國際研討會</t>
    <phoneticPr fontId="2" type="noConversion"/>
  </si>
  <si>
    <t>1060427-1060501至香港參加2017台灣太極美地美食展觀摩學習</t>
    <phoneticPr fontId="2" type="noConversion"/>
  </si>
  <si>
    <t>合計</t>
    <phoneticPr fontId="4" type="noConversion"/>
  </si>
  <si>
    <t>參加休士頓校友年會及紐約校友捐贈人會議</t>
    <phoneticPr fontId="2" type="noConversion"/>
  </si>
  <si>
    <t>生農學院管理費</t>
    <phoneticPr fontId="2" type="noConversion"/>
  </si>
  <si>
    <t>利用衛星追蹤與重金屬累積資訊作為海鳥重要棲息地指標(1/3)</t>
    <phoneticPr fontId="2" type="noConversion"/>
  </si>
  <si>
    <t>人機共生之感知關鍵技術(1/4)</t>
    <phoneticPr fontId="2" type="noConversion"/>
  </si>
  <si>
    <t>參加國際會議</t>
    <phoneticPr fontId="2" type="noConversion"/>
  </si>
  <si>
    <t>第二期能源國家型科技計畫之辦公室運作計畫(III)</t>
    <phoneticPr fontId="2" type="noConversion"/>
  </si>
  <si>
    <t>可調節式頻率選擇表面</t>
    <phoneticPr fontId="2" type="noConversion"/>
  </si>
  <si>
    <t>參加國際會議</t>
    <phoneticPr fontId="2" type="noConversion"/>
  </si>
  <si>
    <t>人機共生之感知關鍵技術(1/4)</t>
    <phoneticPr fontId="2" type="noConversion"/>
  </si>
  <si>
    <t>超高解析頻閃光學映射量測儀與心臟電生理分析關鍵技術之研發(3/3)</t>
    <phoneticPr fontId="2" type="noConversion"/>
  </si>
  <si>
    <t>以微碟/環形共振腔為基礎之光電元件及其整合研究(3/3)</t>
    <phoneticPr fontId="2" type="noConversion"/>
  </si>
  <si>
    <t>微共振腔元件積體化之製程開發與特性研究</t>
    <phoneticPr fontId="2" type="noConversion"/>
  </si>
  <si>
    <t>先進高強度鋼板雙軸拉伸塑性變形特性之研究(2/3)</t>
    <phoneticPr fontId="2" type="noConversion"/>
  </si>
  <si>
    <t>「通用電操控微流體平台」之三維生物多層製造技術(2/3)</t>
    <phoneticPr fontId="2" type="noConversion"/>
  </si>
  <si>
    <t>「通用電操控微流體平台」個人化芬芳裝置(1/3)</t>
    <phoneticPr fontId="2" type="noConversion"/>
  </si>
  <si>
    <t>vSense: 基於人類認知科學之視覺辨識系統架構設計(2/3)</t>
    <phoneticPr fontId="2" type="noConversion"/>
  </si>
  <si>
    <t>晶圓檢測精密量測平台與關鍵光學量測探頭之研發(2/4)</t>
    <phoneticPr fontId="2" type="noConversion"/>
  </si>
  <si>
    <t>第二期能源國家型科技計畫能源科技策略小組之推動及管理計畫(III)</t>
    <phoneticPr fontId="2" type="noConversion"/>
  </si>
  <si>
    <t>針對OpenFlow網路之高節能和高安全性整合設計平台技術研究與開發(3/3)</t>
    <phoneticPr fontId="2" type="noConversion"/>
  </si>
  <si>
    <t>具控制膝關節運動之步行輔具研發</t>
    <phoneticPr fontId="2" type="noConversion"/>
  </si>
  <si>
    <t>智慧型牙套系統之開發與安全性測試-總計畫兼子計畫一：嵌入智慧牙套之呼吸感測器與應力陣列感測器之開發</t>
    <phoneticPr fontId="2" type="noConversion"/>
  </si>
  <si>
    <t>下世代超高速單通道100Gb/s有線通訊傳輸接收系統(1/3)</t>
    <phoneticPr fontId="2" type="noConversion"/>
  </si>
  <si>
    <t>高動態範圍成像之編碼與合成技術</t>
    <phoneticPr fontId="2" type="noConversion"/>
  </si>
  <si>
    <t>第二期能源國家型科技計畫能源科技策略小組之推動及管理計畫(IV)</t>
    <phoneticPr fontId="2" type="noConversion"/>
  </si>
  <si>
    <t>人機共生之感知關鍵技術(2/4)</t>
    <phoneticPr fontId="2" type="noConversion"/>
  </si>
  <si>
    <t>智慧型綠能物聯網系統關鍵技術開發</t>
    <phoneticPr fontId="2" type="noConversion"/>
  </si>
  <si>
    <t>壓電與磁致伸縮材料動態特性和耦合問題理論分析及實驗量測(3/3)</t>
    <phoneticPr fontId="2" type="noConversion"/>
  </si>
  <si>
    <t>應用振動及電流訊號於微銑削刀具磨耗偵測之可行性分析</t>
    <phoneticPr fontId="2" type="noConversion"/>
  </si>
  <si>
    <t>應用反向Marangoni效應於高效逐熱噴霧冷卻系統之設計(1/3)</t>
    <phoneticPr fontId="2" type="noConversion"/>
  </si>
  <si>
    <t>用於可攜帶式電子元件的高效能磁性電池/電容研發(3/3)</t>
    <phoneticPr fontId="2" type="noConversion"/>
  </si>
  <si>
    <t>超薄通道過渡金屬硫化物電晶體增強技術(3/3)</t>
    <phoneticPr fontId="2" type="noConversion"/>
  </si>
  <si>
    <t>超薄通道過渡金屬硫化物電晶體增強技術(2/3)</t>
    <phoneticPr fontId="2" type="noConversion"/>
  </si>
  <si>
    <t>分散式的資料分類方法之研究</t>
    <phoneticPr fontId="2" type="noConversion"/>
  </si>
  <si>
    <t>訊息導向網路之節能與計費</t>
    <phoneticPr fontId="2" type="noConversion"/>
  </si>
  <si>
    <t>遞迴類神經網路應用於語文認知</t>
    <phoneticPr fontId="2" type="noConversion"/>
  </si>
  <si>
    <t>網路上欺騙,不實,諷刺資訊和行為偵測之研究</t>
    <phoneticPr fontId="2" type="noConversion"/>
  </si>
  <si>
    <t>英中雙語知識圖譜之建立和應用研究</t>
    <phoneticPr fontId="2" type="noConversion"/>
  </si>
  <si>
    <t>透過缺陷抵消達成操控氧化鋯性質之研究</t>
    <phoneticPr fontId="2" type="noConversion"/>
  </si>
  <si>
    <t>臺灣地形降水之分析研究</t>
    <phoneticPr fontId="2" type="noConversion"/>
  </si>
  <si>
    <t>用於多機器人合作之基於效用性質的時效性資訊傳輸架構</t>
    <phoneticPr fontId="2" type="noConversion"/>
  </si>
  <si>
    <t>非平衡態多尺度計算方法與應用</t>
    <phoneticPr fontId="2" type="noConversion"/>
  </si>
  <si>
    <t>前瞻技術產學合作-7-5nm半導體技術節點研究(4/5)</t>
    <phoneticPr fontId="2" type="noConversion"/>
  </si>
  <si>
    <t>鐵道系統設備全生命週期投資運用與維護管理技術開發</t>
    <phoneticPr fontId="2" type="noConversion"/>
  </si>
  <si>
    <t>研發軌道提速最佳化決策支援系統</t>
    <phoneticPr fontId="2" type="noConversion"/>
  </si>
  <si>
    <t>支援低延遲應用之霧端無線接取網路</t>
    <phoneticPr fontId="2" type="noConversion"/>
  </si>
  <si>
    <t>3D乳房彈性超音波之電腦輔助診斷</t>
    <phoneticPr fontId="2" type="noConversion"/>
  </si>
  <si>
    <t>颱風動力前瞻研究 - 強度、結構、降雨、與地形交互作用(4/4)</t>
    <phoneticPr fontId="2" type="noConversion"/>
  </si>
  <si>
    <t>高流動性應變硬化鋼纖維混凝土之氯離子入滲行為與加速劣化試驗力學性質研究</t>
    <phoneticPr fontId="2" type="noConversion"/>
  </si>
  <si>
    <t>台灣新型高強度鋼筋混凝土結構耐震及使用性能研究-子計畫:開孔RC隔間牆之損傷評估研究(I)</t>
    <phoneticPr fontId="2" type="noConversion"/>
  </si>
  <si>
    <t>南海-海洋大陸區對流與大尺度環流交互作用-子計畫四：南海對流雲雨之日夜變化及其在全球模式之表現</t>
    <phoneticPr fontId="2" type="noConversion"/>
  </si>
  <si>
    <t>以新穎方法量測3D IC微銲點中介金屬之機械性質(2/3)</t>
    <phoneticPr fontId="2" type="noConversion"/>
  </si>
  <si>
    <t>兩岸共同研究議題-豪雨與颱風延續合作研究:台灣梅雨季(華南前汛期)強對流引發之暴雨研究</t>
    <phoneticPr fontId="2" type="noConversion"/>
  </si>
  <si>
    <t>優化並整合Android Compute之執行系統及編譯器</t>
    <phoneticPr fontId="2" type="noConversion"/>
  </si>
  <si>
    <t>應用巨量資料探勘與地理空間資訊分析技術針對緊急救護服務之醫療資源管理、配置與未來規劃進行整體研究計畫-時空機械學習之緊急救護需求分析於平時與災後救援之救護車動態配置(子計畫四)(3/3)</t>
    <phoneticPr fontId="2" type="noConversion"/>
  </si>
  <si>
    <t>柔性鋪面整修策略對溫室氣體減量潛力之研究</t>
    <phoneticPr fontId="2" type="noConversion"/>
  </si>
  <si>
    <t>大氣環流及區域降雨預報 - 海洋,雲,大氣與陸地交互作用之探討</t>
    <phoneticPr fontId="2" type="noConversion"/>
  </si>
  <si>
    <t>考量社群、序列、課程資訊的異質推薦系統模型</t>
    <phoneticPr fontId="2" type="noConversion"/>
  </si>
  <si>
    <t>利用廣意標記排序,貝氏模型,以及深度協多標籤分類問題</t>
    <phoneticPr fontId="2" type="noConversion"/>
  </si>
  <si>
    <t>(原計畫代碼103C4814-1)臨場穿透式電子顯微鏡於液體內界面反應之研究(3/3)</t>
    <phoneticPr fontId="2" type="noConversion"/>
  </si>
  <si>
    <t>臺菲(VOTE TWG)國合計畫－改進劇烈天氣、海洋氣象、以及短期氣候預報能力</t>
    <phoneticPr fontId="2" type="noConversion"/>
  </si>
  <si>
    <t>拆解與重組：數位人文視野的歷史工具書</t>
    <phoneticPr fontId="2" type="noConversion"/>
  </si>
  <si>
    <t>南海國際科學研究中心計畫辦公室</t>
    <phoneticPr fontId="2" type="noConversion"/>
  </si>
  <si>
    <t>南海-海洋大陸區對流與大尺度環流交互作用-總計畫</t>
    <phoneticPr fontId="2" type="noConversion"/>
  </si>
  <si>
    <t>深度機器學習進階技術的開發與應用(1/3)</t>
    <phoneticPr fontId="2" type="noConversion"/>
  </si>
  <si>
    <t>(原計畫代碼103C4815-1)高品質可調控之石墨烯相關材料之成長-高品質可調控之石墨烯相關材料之成長(3/3)</t>
    <phoneticPr fontId="2" type="noConversion"/>
  </si>
  <si>
    <t>(由清華大學轉入)複雜數據之分析-理論.方法及應用-複雜數據之分析-理論.方法及應用(1/4)</t>
    <phoneticPr fontId="2" type="noConversion"/>
  </si>
  <si>
    <t>交叉口機車肇事類型預測模式之建立與應用之研究</t>
    <phoneticPr fontId="2" type="noConversion"/>
  </si>
  <si>
    <t>(交大轉入)地震防災監測預警技術研發與測試-地震防災監測預警技術研發與測試</t>
    <phoneticPr fontId="2" type="noConversion"/>
  </si>
  <si>
    <t>以聯網電視進行健身運動共修之研究-以太極為利</t>
    <phoneticPr fontId="2" type="noConversion"/>
  </si>
  <si>
    <t>奈米阻尼器之研發與應用</t>
    <phoneticPr fontId="2" type="noConversion"/>
  </si>
  <si>
    <t>考慮近斷層效應之橋梁耐震性能研究計畫-子計畫:應用震後自復鋼筋混凝土橋柱降低近斷層橋梁災害之研究(I)</t>
    <phoneticPr fontId="2" type="noConversion"/>
  </si>
  <si>
    <t>過渡金屬暨磁性異質結構中的自旋霍爾效應與自旋軌道矩之研究</t>
    <phoneticPr fontId="2" type="noConversion"/>
  </si>
  <si>
    <t>低矮鋼筋混凝土建築腐蝕牆版與梁柱接頭構材耐震行為試驗研究</t>
    <phoneticPr fontId="2" type="noConversion"/>
  </si>
  <si>
    <t>開發高科技廠房設施之主動式磁場消除系統</t>
    <phoneticPr fontId="2" type="noConversion"/>
  </si>
  <si>
    <t>以多尺度模擬與理論計算研究開發高儲鋰量新型鋰電池矽基負極材料</t>
    <phoneticPr fontId="2" type="noConversion"/>
  </si>
  <si>
    <t>(原計畫代碼103C4824-1)高效率軟質固態染料敏化太陽能電池之研製(II)(3/3)</t>
    <phoneticPr fontId="2" type="noConversion"/>
  </si>
  <si>
    <t>雲端大資料平台於結構健康診斷與安全評估之應用-總計畫暨子計畫:整合反應量測之特徵淬取與損害偵測分析模組於雲端大資料平台進行結構健康診斷(II)</t>
    <phoneticPr fontId="2" type="noConversion"/>
  </si>
  <si>
    <t>熱帶森林砍伐和中緯度地區灌溉對全球氣候的影響</t>
    <phoneticPr fontId="2" type="noConversion"/>
  </si>
  <si>
    <t>失智症照護之創新行動生活科技(2/3)</t>
    <phoneticPr fontId="2" type="noConversion"/>
  </si>
  <si>
    <t>不同大尺度環境影響下之熱帶氣旋形成研究</t>
    <phoneticPr fontId="2" type="noConversion"/>
  </si>
  <si>
    <t>新型態相機的計算攝影學研究</t>
    <phoneticPr fontId="2" type="noConversion"/>
  </si>
  <si>
    <t>臺日(JP)國合計畫-發展藉由核糖體展示技術選擇之具電化學活性?配基作為檢測病毒之電化學感知器</t>
    <phoneticPr fontId="2" type="noConversion"/>
  </si>
  <si>
    <t>探索電化學刺激回應分子與超分子在導電高分子上氧化還原轉換動態及其應用</t>
    <phoneticPr fontId="2" type="noConversion"/>
  </si>
  <si>
    <t>臺日(JP)國合計畫--運用磁場誘導實現功能性超分子聚合物的大面積配向(1/2)</t>
    <phoneticPr fontId="2" type="noConversion"/>
  </si>
  <si>
    <t>至日本理化學研究所移地研究</t>
    <phoneticPr fontId="2" type="noConversion"/>
  </si>
  <si>
    <t>新穎有機電子材料之設計、合成、鑑定與應用(1/3)</t>
    <phoneticPr fontId="2" type="noConversion"/>
  </si>
  <si>
    <t>參加亞洲光化學會議與國際華人有機無機會議</t>
    <phoneticPr fontId="2" type="noConversion"/>
  </si>
  <si>
    <t>新穎激發態分子材料於尖端基理探討及生醫光電之應用(2/4)</t>
    <phoneticPr fontId="2" type="noConversion"/>
  </si>
  <si>
    <t>參加 9the Asian Photochemistry Conference(APC2016)</t>
    <phoneticPr fontId="2" type="noConversion"/>
  </si>
  <si>
    <t>利用調控宿主及病原菌交互作用來設計新型態抗菌試劑(2/2)</t>
    <phoneticPr fontId="2" type="noConversion"/>
  </si>
  <si>
    <t>參加attend pre-Tateshina conference (IKSON+MT6) and The 16th Tateshina Conference</t>
    <phoneticPr fontId="2" type="noConversion"/>
  </si>
  <si>
    <t>三苯胺衍生物的研發: 由功能小分子到奈米結構(2/3)</t>
    <phoneticPr fontId="2" type="noConversion"/>
  </si>
  <si>
    <t>參加ISCOC會議</t>
    <phoneticPr fontId="2" type="noConversion"/>
  </si>
  <si>
    <t>光合作用系統之光捕獲網路分析研究(1/3)</t>
    <phoneticPr fontId="2" type="noConversion"/>
  </si>
  <si>
    <t>參加第9屆OCBC研討會</t>
    <phoneticPr fontId="2" type="noConversion"/>
  </si>
  <si>
    <t>金屬超分子組裝體靜態與動態功能之研究</t>
    <phoneticPr fontId="2" type="noConversion"/>
  </si>
  <si>
    <t>參加ISCOC-14&amp;ISCIC-11會議</t>
    <phoneticPr fontId="2" type="noConversion"/>
  </si>
  <si>
    <t>硼陽離子與含硼自由基分子(2/3)</t>
    <phoneticPr fontId="2" type="noConversion"/>
  </si>
  <si>
    <t>參加華人有機無機化學國際研討會並在會議上演講</t>
    <phoneticPr fontId="2" type="noConversion"/>
  </si>
  <si>
    <t>從氣態反應動力學到凝態單分子光譜的研究(3/3)</t>
    <phoneticPr fontId="2" type="noConversion"/>
  </si>
  <si>
    <t>參加國際會議並發表研究成果</t>
    <phoneticPr fontId="2" type="noConversion"/>
  </si>
  <si>
    <t>從方位化或未方位化氣態分子的光解動態學、量子點特徵，到凝態單分子光譜的研究(1/2)</t>
    <phoneticPr fontId="2" type="noConversion"/>
  </si>
  <si>
    <t>核糖體雙金屬核中心之建構及其功能之探究(1/3)</t>
    <phoneticPr fontId="2" type="noConversion"/>
  </si>
  <si>
    <t>參與國際會議 Gordon Research Conferences差旅費並發表研究成果論文</t>
    <phoneticPr fontId="2" type="noConversion"/>
  </si>
  <si>
    <t>阿拉伯芥雜草性演化之基因體及遺傳機制(1/2)</t>
    <phoneticPr fontId="2" type="noConversion"/>
  </si>
  <si>
    <t>參加 Gordon Conference Speciation 2017 受邀演講</t>
    <phoneticPr fontId="2" type="noConversion"/>
  </si>
  <si>
    <t>製備應用於生物偵測與生醫治療之功能性奈米材料(2/3)</t>
    <phoneticPr fontId="2" type="noConversion"/>
  </si>
  <si>
    <t>參加SLAS2017會議並發表論文</t>
    <phoneticPr fontId="2" type="noConversion"/>
  </si>
  <si>
    <t>製備應用於生物偵測與生醫治療之功能性奈米材料(1/3)</t>
    <phoneticPr fontId="2" type="noConversion"/>
  </si>
  <si>
    <t>臺波(PL)國合計畫--應用於白光發光二極體之新穎螢光粉(3/3)</t>
    <phoneticPr fontId="2" type="noConversion"/>
  </si>
  <si>
    <t>分子金屬線的合成、鑑定與其量子傳輸效應-異核金屬串之合成、掌性與磁性探討(子計畫一)(1/4)</t>
    <phoneticPr fontId="2" type="noConversion"/>
  </si>
  <si>
    <t>參加華人有機與無機化學國際會議</t>
    <phoneticPr fontId="2" type="noConversion"/>
  </si>
  <si>
    <t>新抗菌藥物之開發：化學感應器、抑制劑及抗原之設計合成(3/3)</t>
    <phoneticPr fontId="2" type="noConversion"/>
  </si>
  <si>
    <t>臺日(JP)國合計畫--運用磁場誘導實現功能性超分子聚合物的大面積配向(2/2)</t>
    <phoneticPr fontId="2" type="noConversion"/>
  </si>
  <si>
    <t>日本理化學研究所移地研究</t>
    <phoneticPr fontId="2" type="noConversion"/>
  </si>
  <si>
    <t>代數斜導算之結構與恆等式問題</t>
    <phoneticPr fontId="2" type="noConversion"/>
  </si>
  <si>
    <t>會議(ICAA-16,ICDGAA-16)</t>
    <phoneticPr fontId="2" type="noConversion"/>
  </si>
  <si>
    <t>平均場方程, Lame方程與Painleve第六方程之關聯性(1/3)</t>
    <phoneticPr fontId="2" type="noConversion"/>
  </si>
  <si>
    <t>研究 BAR domain 蛋白Atg20 與Atg24 調控選擇性細胞自噬之分子機制(II)(3/3)</t>
    <phoneticPr fontId="2" type="noConversion"/>
  </si>
  <si>
    <t>會議(2016美國細胞生物學年會)</t>
    <phoneticPr fontId="2" type="noConversion"/>
  </si>
  <si>
    <t>國家理論科學研究中心運作計畫-數學領域(2/6)</t>
    <phoneticPr fontId="2" type="noConversion"/>
  </si>
  <si>
    <t xml:space="preserve"> 移地研究</t>
    <phoneticPr fontId="2" type="noConversion"/>
  </si>
  <si>
    <t>穩定態時空中的常均曲率超曲面(3/3)</t>
    <phoneticPr fontId="2" type="noConversion"/>
  </si>
  <si>
    <t>會議(第1屆台日微分幾何國際會議)</t>
    <phoneticPr fontId="2" type="noConversion"/>
  </si>
  <si>
    <t>幾何流 I</t>
    <phoneticPr fontId="2" type="noConversion"/>
  </si>
  <si>
    <t>巨量高維度資料的統計模型與推論(2/3)</t>
    <phoneticPr fontId="2" type="noConversion"/>
  </si>
  <si>
    <t>會議(ASC2016)</t>
    <phoneticPr fontId="2" type="noConversion"/>
  </si>
  <si>
    <t>會議(3rd Workshop on Probability and Theory and its Applications)</t>
    <phoneticPr fontId="2" type="noConversion"/>
  </si>
  <si>
    <t>會議(The First Japan-Taiwan Jonint Conference on Differential Geometry))</t>
    <phoneticPr fontId="2" type="noConversion"/>
  </si>
  <si>
    <t>會議(2017East Asian Core Doct orial Forum om Mathematics)</t>
    <phoneticPr fontId="2" type="noConversion"/>
  </si>
  <si>
    <t>國家理論科學研究中心運作計畫-數學領域(3/6)</t>
    <phoneticPr fontId="2" type="noConversion"/>
  </si>
  <si>
    <t>會議(The Vietnam-Korea workshop on selected topics in Mathematics)</t>
    <phoneticPr fontId="2" type="noConversion"/>
  </si>
  <si>
    <t>會議(East Asian Core Doctrial Forum on Mtahematics2017)</t>
    <phoneticPr fontId="2" type="noConversion"/>
  </si>
  <si>
    <t>水、能源與糧食安全之鏈結－方法探討、風險管理、實質解決方案與工具開發-水、能源與糧食安全之鏈結－方法探討、風險管理、實質解決方案與工具開發(1/3)</t>
    <phoneticPr fontId="2" type="noConversion"/>
  </si>
  <si>
    <t>會議(2017 Water Management and Clinate Change towards Asia/s Water-Energy-Food Nexus )</t>
    <phoneticPr fontId="2" type="noConversion"/>
  </si>
  <si>
    <t>會議(The  8th Japan-Taiwan joint workshop for young scholars in applied mathematics)</t>
    <phoneticPr fontId="2" type="noConversion"/>
  </si>
  <si>
    <t>會議(Annaual Meeting for Probability and Satsitical Physics)</t>
    <phoneticPr fontId="2" type="noConversion"/>
  </si>
  <si>
    <t>地物流力與生物學中的數學理論</t>
    <phoneticPr fontId="2" type="noConversion"/>
  </si>
  <si>
    <t>會議(The 8th Taiwan-Japan Joint Workshop)</t>
    <phoneticPr fontId="2" type="noConversion"/>
  </si>
  <si>
    <t>臺越(VN)國合計畫一以厭氧消化處理廢水處理廠之生物污泥產製沼氣應用於發電系統(1/3)</t>
    <phoneticPr fontId="2" type="noConversion"/>
  </si>
  <si>
    <t>會議(第8屆台日聯合應用數學年青學者研討會)</t>
    <phoneticPr fontId="2" type="noConversion"/>
  </si>
  <si>
    <t>以蛋白體學技術探討受異位表達ATP合成?運送影響之磷酸化與乙醯化交互作用動態變化</t>
    <phoneticPr fontId="2" type="noConversion"/>
  </si>
  <si>
    <t>(轉撥部分經費國研院)巨量資料分析的數學核心技術與健康照護應用</t>
    <phoneticPr fontId="2" type="noConversion"/>
  </si>
  <si>
    <t>會議(SIAM CSE 2017)/移地研究</t>
    <phoneticPr fontId="2" type="noConversion"/>
  </si>
  <si>
    <t>探究BMP訊息在澤蛭神經外胚層中誘導背-腹軸方向二元細胞命運決定之分子基礎 II(2/2)</t>
    <phoneticPr fontId="2" type="noConversion"/>
  </si>
  <si>
    <t>會議(日本發生學研討會)</t>
    <phoneticPr fontId="2" type="noConversion"/>
  </si>
  <si>
    <t xml:space="preserve">智慧型微創手術內視鏡機器人系統研發-總計畫兼子計畫三:微創手術血管與腫瘤安全距離警示系統研發(2/3)_x000D_
</t>
    <phoneticPr fontId="2" type="noConversion"/>
  </si>
  <si>
    <t>加州大學洛杉磯分校進行移地研究(分攤)</t>
    <phoneticPr fontId="2" type="noConversion"/>
  </si>
  <si>
    <t>臺日(JP)國合計畫-針對異質物聯網所設計的具可靠性與破壞容忍性的資料隱私與完整度保護機制(1/3)</t>
    <phoneticPr fontId="2" type="noConversion"/>
  </si>
  <si>
    <t>執行台日合作研究</t>
    <phoneticPr fontId="2" type="noConversion"/>
  </si>
  <si>
    <t>震動波對動態毛細壓力影響的成因與觀測</t>
    <phoneticPr fontId="2" type="noConversion"/>
  </si>
  <si>
    <t>AGU2016發表海報及報告</t>
    <phoneticPr fontId="2" type="noConversion"/>
  </si>
  <si>
    <t>流體地球化學在宜蘭地熱區的調查及其隱示(1/2)</t>
    <phoneticPr fontId="2" type="noConversion"/>
  </si>
  <si>
    <t>歐洲地熱會議和地熱電產考察/義大利地熱野外調查及採樣</t>
    <phoneticPr fontId="2" type="noConversion"/>
  </si>
  <si>
    <t>利用近河道與沿海周遭地動噪訊於沈積物搬運之初步分析</t>
    <phoneticPr fontId="2" type="noConversion"/>
  </si>
  <si>
    <t>AGU會議發表研究成果海報(實付)</t>
    <phoneticPr fontId="2" type="noConversion"/>
  </si>
  <si>
    <t>發展Itrax岩芯掃描儀於環境監測與鑑識上之應用</t>
    <phoneticPr fontId="2" type="noConversion"/>
  </si>
  <si>
    <t>AGU 2016並發表論文</t>
    <phoneticPr fontId="2" type="noConversion"/>
  </si>
  <si>
    <t>CREATE VI: 亞洲增生與碰撞大地構造研究整合型計畫-拉薩地塊與喜馬拉雅造山帶的新生代正斷層系統之演育歷史與新構造意義(3/3)</t>
    <phoneticPr fontId="2" type="noConversion"/>
  </si>
  <si>
    <t>AGU 2016發表論文</t>
    <phoneticPr fontId="2" type="noConversion"/>
  </si>
  <si>
    <t>(原計畫代碼103C4310-1)研擬新穎人工智慧技術於集水區永續水資源管理(3/3)</t>
    <phoneticPr fontId="2" type="noConversion"/>
  </si>
  <si>
    <t>AGU2016發表研究成果</t>
    <phoneticPr fontId="2" type="noConversion"/>
  </si>
  <si>
    <t>野外採樣及調查</t>
    <phoneticPr fontId="2" type="noConversion"/>
  </si>
  <si>
    <t>網路設計賽局之延伸(2/3)</t>
    <phoneticPr fontId="2" type="noConversion"/>
  </si>
  <si>
    <t>ISAAC 2016發表研究成果</t>
    <phoneticPr fontId="2" type="noConversion"/>
  </si>
  <si>
    <t>以石筍記錄重建兩千年來東亞季風的變化以及人類活動對生態的影響：2.廣西南寧伊嶺巖和金倫洞石筍記錄 (2/2)</t>
    <phoneticPr fontId="2" type="noConversion"/>
  </si>
  <si>
    <t>USC與UCI研究/2016 AGU發表論文</t>
    <phoneticPr fontId="2" type="noConversion"/>
  </si>
  <si>
    <t>CREATE VI: 亞洲增生與碰撞大地構造研究整合型計畫-II-以雷射氬氬定年法探討造山運動(1/3)</t>
    <phoneticPr fontId="2" type="noConversion"/>
  </si>
  <si>
    <t>2016 AGU 發表研究成果海報</t>
    <phoneticPr fontId="2" type="noConversion"/>
  </si>
  <si>
    <t>東京工業大學台日合作計畫</t>
    <phoneticPr fontId="2" type="noConversion"/>
  </si>
  <si>
    <t>流體在地震斷層作用的角色 – 以集集和汶川地震為例</t>
    <phoneticPr fontId="2" type="noConversion"/>
  </si>
  <si>
    <t>(105CA403子計畫二)流域防災監測預警技術落實應用-流域防災監測預警技術落實應用</t>
    <phoneticPr fontId="2" type="noConversion"/>
  </si>
  <si>
    <t>The 6th IEEE ISCSC會議發表論文</t>
    <phoneticPr fontId="2" type="noConversion"/>
  </si>
  <si>
    <t>免執照LTE系統之賽局理論架構(1/3)</t>
    <phoneticPr fontId="2" type="noConversion"/>
  </si>
  <si>
    <t>CSCN2016會議發表論文(分攤)</t>
    <phoneticPr fontId="2" type="noConversion"/>
  </si>
  <si>
    <t>發展永續農村社區整合供排水模式與氣候調適服務平台(1/3)</t>
    <phoneticPr fontId="2" type="noConversion"/>
  </si>
  <si>
    <t>2016 AGU 發表論文</t>
    <phoneticPr fontId="2" type="noConversion"/>
  </si>
  <si>
    <t>貝蒙論壇國際合作研究推動辦公室(1/3)</t>
    <phoneticPr fontId="2" type="noConversion"/>
  </si>
  <si>
    <t>貝蒙論壇第11次大會</t>
    <phoneticPr fontId="2" type="noConversion"/>
  </si>
  <si>
    <t xml:space="preserve">邁向智慧型線上課程平台:語音課程的語意檢索與知識擷取以及線上課程學習地圖的自動建構(2/2)_x000D_
</t>
    <phoneticPr fontId="2" type="noConversion"/>
  </si>
  <si>
    <t>2016 SLT研討會發表論文(分攤)</t>
    <phoneticPr fontId="2" type="noConversion"/>
  </si>
  <si>
    <t xml:space="preserve">邁向智慧型線上課程平台:語音課程的語意檢索與知識擷取以及線上課程學習地圖的自動建構(1/2)_x000D_
</t>
    <phoneticPr fontId="2" type="noConversion"/>
  </si>
  <si>
    <t>臺印(IN)國合計畫-印度Gujarat省Kachchh區域地震預警系統之開發(3/3)</t>
    <phoneticPr fontId="2" type="noConversion"/>
  </si>
  <si>
    <t>與駐印代表處洽談台印合作事宜(1/15,1/21)</t>
    <phoneticPr fontId="2" type="noConversion"/>
  </si>
  <si>
    <t>利用雷達干涉和大地測量技術研究伊朗的新構造活動 (II)</t>
    <phoneticPr fontId="2" type="noConversion"/>
  </si>
  <si>
    <t>AGU 會議發表論文(分攤)</t>
    <phoneticPr fontId="2" type="noConversion"/>
  </si>
  <si>
    <t>整合物聯網與雲端運算之生產力4.0關鍵技術與智慧服務-總計畫暨子計畫一：具靈活性與可信度之物聯網雲端服務平台及其在生產力4.0之應用(1/3)</t>
    <phoneticPr fontId="2" type="noConversion"/>
  </si>
  <si>
    <t>HICSS-50會議發表論文(分攤)</t>
    <phoneticPr fontId="2" type="noConversion"/>
  </si>
  <si>
    <t>年代際氣候變遷下臺灣地區都會與集水區特異天氣降雨分析與展期預報-總計畫暨子計畫:高屏溪流域颱風極端降雨空間共變異分析及其氣候變遷衝擊評估(II)</t>
    <phoneticPr fontId="2" type="noConversion"/>
  </si>
  <si>
    <t>THA 2017發表論文演講</t>
    <phoneticPr fontId="2" type="noConversion"/>
  </si>
  <si>
    <t>劇烈天氣引致都市與臨近地區複合型災害之情境模擬與災害管理-子計畫:劇烈天氣下都市地區淹水減災調適策略模擬與評估(I)</t>
    <phoneticPr fontId="2" type="noConversion"/>
  </si>
  <si>
    <t>ICCEE研討會/AGU研討會發表論文(商務艙機票由G0451支付)</t>
    <phoneticPr fontId="2" type="noConversion"/>
  </si>
  <si>
    <t>晚第四紀北極古海洋變遷及其在全球系統之影響</t>
    <phoneticPr fontId="2" type="noConversion"/>
  </si>
  <si>
    <t>採集化石及碳定年分析等</t>
    <phoneticPr fontId="2" type="noConversion"/>
  </si>
  <si>
    <t>台灣經典海膽化石標本再研究系列——王家慶碩士論文材料</t>
    <phoneticPr fontId="2" type="noConversion"/>
  </si>
  <si>
    <t>ICEEIFB發表論文及野外考察</t>
    <phoneticPr fontId="2" type="noConversion"/>
  </si>
  <si>
    <t>軟體定義系統之關鍵技術研究及其在物聯網的應用-總計畫暨子計畫一：基於軟體定義之節能資料管理機制應用於多租戶物聯網資料中心(1/3)</t>
    <phoneticPr fontId="2" type="noConversion"/>
  </si>
  <si>
    <t>PRDC及IFIP發表論文及擔任主持人(分攤)</t>
    <phoneticPr fontId="2" type="noConversion"/>
  </si>
  <si>
    <t>建構都市化水-糧食-能源鏈結之智慧動態管理系統邁向永續綠色經濟-子計畫三：建立都市化能源對水資源及糧食之鏈結與衝擊評估(1/3)</t>
    <phoneticPr fontId="2" type="noConversion"/>
  </si>
  <si>
    <t>PAWEES 2016發表論文</t>
    <phoneticPr fontId="2" type="noConversion"/>
  </si>
  <si>
    <t>語音資訊搜尋之新方向(1/3)</t>
    <phoneticPr fontId="2" type="noConversion"/>
  </si>
  <si>
    <t>SLT 2016研討會發表論文</t>
    <phoneticPr fontId="2" type="noConversion"/>
  </si>
  <si>
    <t>語音資訊搜尋之新方向(2/3)</t>
    <phoneticPr fontId="2" type="noConversion"/>
  </si>
  <si>
    <t>語音資訊搜尋之新方向(3/3)</t>
    <phoneticPr fontId="2" type="noConversion"/>
  </si>
  <si>
    <t>執行台日國際合作計畫(分攤)</t>
    <phoneticPr fontId="2" type="noConversion"/>
  </si>
  <si>
    <t>色彩轉換技術及其應用(3/3)</t>
    <phoneticPr fontId="2" type="noConversion"/>
  </si>
  <si>
    <t>2017 IEEE ICASSP發表論文</t>
    <phoneticPr fontId="2" type="noConversion"/>
  </si>
  <si>
    <t>CREATE VI: 亞洲增生與碰撞大地構造研究整合型計畫-II-以雷射氬氬定年法探討造山運動(2/3)</t>
    <phoneticPr fontId="2" type="noConversion"/>
  </si>
  <si>
    <t>野外調查及標本收集</t>
    <phoneticPr fontId="2" type="noConversion"/>
  </si>
  <si>
    <t>地層下陷區洪氾與水資源綜合管理研究-以屏東平原及沿海地區為例-總計畫暨子計畫:發展複合型地下水數值模式評析地下水資源開發、海水入侵與地層下陷之關聯性(II)</t>
    <phoneticPr fontId="2" type="noConversion"/>
  </si>
  <si>
    <t>太平洋風險管理會議發表演講</t>
    <phoneticPr fontId="2" type="noConversion"/>
  </si>
  <si>
    <t>地層滑動機制與地表振動偵測之相關性(II)</t>
    <phoneticPr fontId="2" type="noConversion"/>
  </si>
  <si>
    <t>地層滑動地表偵測比較研究</t>
    <phoneticPr fontId="2" type="noConversion"/>
  </si>
  <si>
    <t>利用高空間解析度Nano-SIMS和電子微探儀進行鋯石與獨居石包裹體的鈾-釷-鉛定年分析(一):以平潭東山變質帶為例</t>
    <phoneticPr fontId="2" type="noConversion"/>
  </si>
  <si>
    <t>東京大學同位素分析</t>
    <phoneticPr fontId="2" type="noConversion"/>
  </si>
  <si>
    <t>實用後量子密碼學(2/3)</t>
    <phoneticPr fontId="2" type="noConversion"/>
  </si>
  <si>
    <t>CRYPTO 2016及CHES 2016會議報告研究成果，首爾大學大阪大學洽談合作事宜(分攤)</t>
    <phoneticPr fontId="2" type="noConversion"/>
  </si>
  <si>
    <t>臺印(IN)國合計畫-半間距22奈米以下技術節點前瞻非化學放大式分子光阻之鄰近效應建模與運用(2/3)</t>
    <phoneticPr fontId="2" type="noConversion"/>
  </si>
  <si>
    <t>2017SPIE研討會發表論文(分攤)</t>
    <phoneticPr fontId="2" type="noConversion"/>
  </si>
  <si>
    <t>應用於半間距11奈米及以下製程世代多閘式電晶體之奈米微影成像度增進及非矩形元件快速模擬技術(3/3)</t>
    <phoneticPr fontId="2" type="noConversion"/>
  </si>
  <si>
    <t>臺印(IN)國合計畫-半間距22奈米以下技術節點前瞻非化學放大式分子光阻之鄰近效應建模與運用(1/3)</t>
    <phoneticPr fontId="2" type="noConversion"/>
  </si>
  <si>
    <t>台灣造山帶與龍門造山帶演化機制探討 : 砂箱物理模型模擬與板岩帶構造及熱變質指標研究 III</t>
    <phoneticPr fontId="2" type="noConversion"/>
  </si>
  <si>
    <t>2017 歐洲地球科學聯合會(EGU)發表論文</t>
    <phoneticPr fontId="2" type="noConversion"/>
  </si>
  <si>
    <t>宜蘭平原深層地熱探勘鑽井及地熱系統開發研究-宜蘭地區加強型地熱系統儲集層技術開發與模擬研究(1/2)</t>
    <phoneticPr fontId="2" type="noConversion"/>
  </si>
  <si>
    <t>2017 EGU會議發表論文</t>
    <phoneticPr fontId="2" type="noConversion"/>
  </si>
  <si>
    <t>地震引發地下水位變化的空間與時間分布(V)</t>
    <phoneticPr fontId="2" type="noConversion"/>
  </si>
  <si>
    <t>EGU2017發表論文</t>
    <phoneticPr fontId="2" type="noConversion"/>
  </si>
  <si>
    <t>雲端服務與行動運算的自動化驗證技術(3/3)</t>
    <phoneticPr fontId="2" type="noConversion"/>
  </si>
  <si>
    <t>ICST會議並發表論文</t>
    <phoneticPr fontId="2" type="noConversion"/>
  </si>
  <si>
    <t>建築耗能與晝光利用權衡下因應未來氣候建築外殼開口部設計策略之研究II</t>
    <phoneticPr fontId="2" type="noConversion"/>
  </si>
  <si>
    <t>EGU會議發表論文</t>
    <phoneticPr fontId="2" type="noConversion"/>
  </si>
  <si>
    <t>宜蘭平原深層地熱探勘鑽井及地熱系統開發研究-宜蘭平原南部地熱概念模型和精確潛能評估(1/2)</t>
    <phoneticPr fontId="2" type="noConversion"/>
  </si>
  <si>
    <t>EGU大會及投稿發表</t>
    <phoneticPr fontId="2" type="noConversion"/>
  </si>
  <si>
    <t>生理為基礎之毒理動力/動態研析無機/甲基汞在水域環境之生物累積/放大與生態風險評估應用(1/3)</t>
    <phoneticPr fontId="2" type="noConversion"/>
  </si>
  <si>
    <t>27屆歐洲環境毒理與化學年會海報發表</t>
    <phoneticPr fontId="2" type="noConversion"/>
  </si>
  <si>
    <t>2017 JGU研討會發表論文</t>
    <phoneticPr fontId="2" type="noConversion"/>
  </si>
  <si>
    <t>東京大學針對地層滑動地表偵測等技術與台灣的作比較研究</t>
    <phoneticPr fontId="2" type="noConversion"/>
  </si>
  <si>
    <t>執行計畫合作研究(分攤)</t>
    <phoneticPr fontId="2" type="noConversion"/>
  </si>
  <si>
    <t>臺日(JP)國合計畫-針對異質物聯網所設計的具可靠性與破壞容忍性的資料隱私與完整度保護機制(2/3)</t>
    <phoneticPr fontId="2" type="noConversion"/>
  </si>
  <si>
    <t>ENVIRA2017會議發表論文及討論合作研究</t>
    <phoneticPr fontId="2" type="noConversion"/>
  </si>
  <si>
    <t>訓練可由多媒體資訊進行推論之感知系統</t>
    <phoneticPr fontId="2" type="noConversion"/>
  </si>
  <si>
    <t>ICASSP 2017研討會發表論文(分攤)</t>
    <phoneticPr fontId="2" type="noConversion"/>
  </si>
  <si>
    <t>台灣淺層地殼震波非均向性研究</t>
    <phoneticPr fontId="2" type="noConversion"/>
  </si>
  <si>
    <t>2016 AGU會議發表論文</t>
    <phoneticPr fontId="2" type="noConversion"/>
  </si>
  <si>
    <t>東亞及東南亞區域主要板塊邊界帶之活動構造特性與地震海嘯災害(2/4)</t>
    <phoneticPr fontId="2" type="noConversion"/>
  </si>
  <si>
    <t>地質調查及採樣</t>
    <phoneticPr fontId="2" type="noConversion"/>
  </si>
  <si>
    <t>索羅門群島西部隱沒帶發震構造活動行為之觀測與分析(1/3)</t>
    <phoneticPr fontId="2" type="noConversion"/>
  </si>
  <si>
    <t>維護地震站並蒐集地震站資料</t>
    <phoneticPr fontId="2" type="noConversion"/>
  </si>
  <si>
    <t>解析高甲烷通量環境微生物的碳封存效率與功能容量 (2/3)</t>
    <phoneticPr fontId="2" type="noConversion"/>
  </si>
  <si>
    <t>英國帝國大學碳酸鹽與甲浣叢同位素分析(實付)</t>
    <phoneticPr fontId="2" type="noConversion"/>
  </si>
  <si>
    <t>2017 JPGU會議發表研究成果</t>
    <phoneticPr fontId="2" type="noConversion"/>
  </si>
  <si>
    <t>從洞穴鐘乳石看歐亞第四紀氣候與環境變遷(3/4)</t>
    <phoneticPr fontId="2" type="noConversion"/>
  </si>
  <si>
    <t>AGU 2016 主持會議</t>
    <phoneticPr fontId="2" type="noConversion"/>
  </si>
  <si>
    <t>以地震學為基礎發展即時山崩監測系統(2/3)</t>
    <phoneticPr fontId="2" type="noConversion"/>
  </si>
  <si>
    <t xml:space="preserve"> AGU 2016 發表論文</t>
    <phoneticPr fontId="2" type="noConversion"/>
  </si>
  <si>
    <t>野外地質調查</t>
    <phoneticPr fontId="2" type="noConversion"/>
  </si>
  <si>
    <t>Artic Frontiers研討會發表成果與海報</t>
    <phoneticPr fontId="2" type="noConversion"/>
  </si>
  <si>
    <t>利用高解析後投影法解析全球中深部地震三維破裂過程和特徵(II)</t>
    <phoneticPr fontId="2" type="noConversion"/>
  </si>
  <si>
    <t>2016 AGU 發表研究成果</t>
    <phoneticPr fontId="2" type="noConversion"/>
  </si>
  <si>
    <t>2016年美國地質年會擔任主持人</t>
    <phoneticPr fontId="2" type="noConversion"/>
  </si>
  <si>
    <t>2017 JpGU-AGU發表研究成果</t>
    <phoneticPr fontId="2" type="noConversion"/>
  </si>
  <si>
    <t>物質與信仰——民間善書的形制、流通與文化意義新探(2/2)</t>
    <phoneticPr fontId="2" type="noConversion"/>
  </si>
  <si>
    <t>出席國際會議(The American Association for Chinese Studies)</t>
    <phoneticPr fontId="2" type="noConversion"/>
  </si>
  <si>
    <t>轉撥外校-臺法國合計畫-應用於微機電發電裝置之寬頻環境振動能源擷取技術(1/3)</t>
    <phoneticPr fontId="2" type="noConversion"/>
  </si>
  <si>
    <t>出席國際會議(2016 PowerMEMS)</t>
    <phoneticPr fontId="2" type="noConversion"/>
  </si>
  <si>
    <t>出席國際會議(IEEE-ASSCC)</t>
    <phoneticPr fontId="2" type="noConversion"/>
  </si>
  <si>
    <t>三維腦部核磁共振影像之黏性流體套合演算法開發</t>
    <phoneticPr fontId="2" type="noConversion"/>
  </si>
  <si>
    <t>出席國際會議(ICGIP 2016)</t>
    <phoneticPr fontId="2" type="noConversion"/>
  </si>
  <si>
    <t>諺語網絡的建置與應用(II)：文化地景的比較</t>
    <phoneticPr fontId="2" type="noConversion"/>
  </si>
  <si>
    <t>出席國際會議(第十屆跨領域諺語研討會)</t>
    <phoneticPr fontId="2" type="noConversion"/>
  </si>
  <si>
    <t>自由意志。分析哲學、康德與維根斯坦(1/3)</t>
    <phoneticPr fontId="2" type="noConversion"/>
  </si>
  <si>
    <t>移地研究及出席國際會議(第39屆國際維根斯坦)</t>
    <phoneticPr fontId="2" type="noConversion"/>
  </si>
  <si>
    <t>斷言邏輯(2/3)</t>
    <phoneticPr fontId="2" type="noConversion"/>
  </si>
  <si>
    <t>《遼海丹忠錄》探論(Ⅰ)</t>
    <phoneticPr fontId="2" type="noConversion"/>
  </si>
  <si>
    <t>初雪：兩位加籍亞裔法語作家法語作品的信札體研究(2/2)</t>
    <phoneticPr fontId="2" type="noConversion"/>
  </si>
  <si>
    <t>出席國際會議(MAKING IT New In English Studies)</t>
    <phoneticPr fontId="2" type="noConversion"/>
  </si>
  <si>
    <t>臺俄國合計畫-上層海洋與大氣邊界層小尺度混合與波浪過程的實驗測量、數值模擬、與參數化模式發展(1/3)</t>
    <phoneticPr fontId="2" type="noConversion"/>
  </si>
  <si>
    <t>海洋波浪生成紊流機制的探討(2/3)</t>
    <phoneticPr fontId="2" type="noConversion"/>
  </si>
  <si>
    <t>出席國際會議(2016PowerMEMS)</t>
    <phoneticPr fontId="2" type="noConversion"/>
  </si>
  <si>
    <t>戰後台灣族群論述的歷史考察(1945-1960)(2/2)</t>
    <phoneticPr fontId="2" type="noConversion"/>
  </si>
  <si>
    <t>都賀庭鐘對〈杜十娘怒沉百寶箱〉的翻譯與改編</t>
    <phoneticPr fontId="2" type="noConversion"/>
  </si>
  <si>
    <t>俄國一七二一至一七二二年間的駐京「領事」：郎喀的日記</t>
    <phoneticPr fontId="2" type="noConversion"/>
  </si>
  <si>
    <t>從永明詩學到初盛唐詩學──以五言詩格律發展為核心(1/3)</t>
    <phoneticPr fontId="2" type="noConversion"/>
  </si>
  <si>
    <t>拉岡學派精神分析理論專書撰寫計畫(3/3)</t>
    <phoneticPr fontId="2" type="noConversion"/>
  </si>
  <si>
    <t>川端康成文學中之美學──繪畫及藝術品在文學中所扮演之角色(2/2)</t>
    <phoneticPr fontId="2" type="noConversion"/>
  </si>
  <si>
    <t>移地研究及出席國際會議(日本御茶水女子大學第11回國際日本學會議)</t>
    <phoneticPr fontId="2" type="noConversion"/>
  </si>
  <si>
    <t>第三波：新世紀美國亞裔戲劇 (I)</t>
    <phoneticPr fontId="2" type="noConversion"/>
  </si>
  <si>
    <t>國家秩序空白中的統一藍圖：從周赧王五十九年至秦始皇元年(256-221 BCE)的政治哲學</t>
    <phoneticPr fontId="2" type="noConversion"/>
  </si>
  <si>
    <t>華特．科雷恩的童書圖繪與空間建構</t>
    <phoneticPr fontId="2" type="noConversion"/>
  </si>
  <si>
    <t>出席國際會議(College Art Association the annual conference)</t>
    <phoneticPr fontId="2" type="noConversion"/>
  </si>
  <si>
    <t>《今昔物語集》裡的野豬的故事與中國文學</t>
    <phoneticPr fontId="2" type="noConversion"/>
  </si>
  <si>
    <t>臺歐盟國合計畫-高性能微機電壓電製程技術(3/3)</t>
    <phoneticPr fontId="2" type="noConversion"/>
  </si>
  <si>
    <t>出席國際會議(Association for Asian Studies conference)及移地研究</t>
    <phoneticPr fontId="2" type="noConversion"/>
  </si>
  <si>
    <t>民間宗教與新媒體：一個北台灣都市神壇的例子</t>
    <phoneticPr fontId="2" type="noConversion"/>
  </si>
  <si>
    <t>出席國際會議(哈佛大學新書發表國際研討會)</t>
    <phoneticPr fontId="2" type="noConversion"/>
  </si>
  <si>
    <t>中國陶瓷的鑑賞、消費及異域傳播諸面向—中國、日本、歐洲案例的比較研究(2/3)</t>
    <phoneticPr fontId="2" type="noConversion"/>
  </si>
  <si>
    <t>層化行為對異重流運動之影響(2/3)</t>
    <phoneticPr fontId="2" type="noConversion"/>
  </si>
  <si>
    <t>設計研發具有高可靠度的高電壓超接面金氧半場效電晶體</t>
    <phoneticPr fontId="2" type="noConversion"/>
  </si>
  <si>
    <t>出席國際會議(International Conference on Engineering&amp;Technology,Computer,Basic &amp;Applied Sciences)</t>
    <phoneticPr fontId="2" type="noConversion"/>
  </si>
  <si>
    <t>漢文化傳統感知模式對於音樂的聆賞、實踐與審美意義 (I)</t>
    <phoneticPr fontId="2" type="noConversion"/>
  </si>
  <si>
    <t>出席國際會議(The 20th Congress of the International Musicological Society)</t>
    <phoneticPr fontId="2" type="noConversion"/>
  </si>
  <si>
    <t>〈《老子》「無名」之道：符號、認知、身體與自我的詮釋嘗試〉(2/2)</t>
    <phoneticPr fontId="2" type="noConversion"/>
  </si>
  <si>
    <t>出席國際會議(East Asian Anthropological Association 2016 )</t>
    <phoneticPr fontId="2" type="noConversion"/>
  </si>
  <si>
    <t>情色、魔幻現實、傳說--馬奎斯後/爆炸時期的小說與電影</t>
    <phoneticPr fontId="2" type="noConversion"/>
  </si>
  <si>
    <t>出席國際會議(Association of International Education Adminstrator Annual Conference)及移地研究</t>
    <phoneticPr fontId="2" type="noConversion"/>
  </si>
  <si>
    <t>轉撥外校-臺法國合計畫-應用於微機電發電裝置之寬頻環境振動能源擷取技術(2/3)</t>
    <phoneticPr fontId="2" type="noConversion"/>
  </si>
  <si>
    <t>出席國際會議(2017 SPIE Smart Structures)</t>
    <phoneticPr fontId="2" type="noConversion"/>
  </si>
  <si>
    <t>先秦兩漢傳世與出土文獻「女子敘事」的承轉與嬗變</t>
    <phoneticPr fontId="2" type="noConversion"/>
  </si>
  <si>
    <t>探究雲端即時互動系統應用於大學英文教學之實施成效</t>
    <phoneticPr fontId="2" type="noConversion"/>
  </si>
  <si>
    <t>出席國際會議(American Association for Applied Linguistics)</t>
    <phoneticPr fontId="2" type="noConversion"/>
  </si>
  <si>
    <t>《沙石集》諸宗融合思想的研究(3/3)</t>
    <phoneticPr fontId="2" type="noConversion"/>
  </si>
  <si>
    <t>重返都柏林：再思愛爾蘭劇場(3/4)</t>
    <phoneticPr fontId="2" type="noConversion"/>
  </si>
  <si>
    <t>出席國際會議(The Asian Conference on Arts &amp; Humanities)</t>
    <phoneticPr fontId="2" type="noConversion"/>
  </si>
  <si>
    <t>朝鮮道家思想研究(2/2)</t>
    <phoneticPr fontId="2" type="noConversion"/>
  </si>
  <si>
    <t>出席國際會議(Tasan Studies in World History)</t>
    <phoneticPr fontId="2" type="noConversion"/>
  </si>
  <si>
    <t>殖民地臺灣與婦女雜誌 ──形塑理想的殖民地女性、家庭與生活──(1/2)</t>
    <phoneticPr fontId="2" type="noConversion"/>
  </si>
  <si>
    <t>程朱天理說中的群體意識(1/2)</t>
    <phoneticPr fontId="2" type="noConversion"/>
  </si>
  <si>
    <t>維多利亞的衛生：貧窮、污穢與道德經濟論述(III-III)</t>
    <phoneticPr fontId="2" type="noConversion"/>
  </si>
  <si>
    <t>出席國際會議(INCS十九世紀跨領域研究學會年會)</t>
    <phoneticPr fontId="2" type="noConversion"/>
  </si>
  <si>
    <t>西班牙與北非及美洲的遭遇如何影響傳統此一觀念的變化：帝國時期社會價值與文化價值的再生產（1480-1540年）</t>
    <phoneticPr fontId="2" type="noConversion"/>
  </si>
  <si>
    <t>性與惡：理論連結、欲望政治與逆反呈現(1/3)</t>
    <phoneticPr fontId="2" type="noConversion"/>
  </si>
  <si>
    <t>移地研究、出席國際會議(First Cirque conference Whats New In Queer Studies?)</t>
    <phoneticPr fontId="2" type="noConversion"/>
  </si>
  <si>
    <t>宋代金石收藏的文化史分析(1/2)</t>
    <phoneticPr fontId="2" type="noConversion"/>
  </si>
  <si>
    <t>出席國際會議(Picturing the Ritual Classics in Middle-Period China)、移地研究</t>
    <phoneticPr fontId="2" type="noConversion"/>
  </si>
  <si>
    <t>跨太平洋的脆弱不安：閱讀近期亞裔加籍文本(1/3)</t>
    <phoneticPr fontId="2" type="noConversion"/>
  </si>
  <si>
    <t>出席國際會議(Mikinaakominis/TransCanadas Literature,Justice,Relation及Canadian Association for Commonwealth Literature and Language Studies)</t>
    <phoneticPr fontId="2" type="noConversion"/>
  </si>
  <si>
    <t>跨太平洋的脆弱不安：閱讀近期亞裔加籍文本(2/3)</t>
    <phoneticPr fontId="2" type="noConversion"/>
  </si>
  <si>
    <t>於CPU/GPU叢集電腦上發展一個新的三維粒子法求解複雜流場</t>
    <phoneticPr fontId="2" type="noConversion"/>
  </si>
  <si>
    <t>出席國際會議(19th International Conference on Finite Elements in Flow Problems)</t>
    <phoneticPr fontId="2" type="noConversion"/>
  </si>
  <si>
    <t>第二期能源國家型科技計畫離岸風力及海洋能源主軸中心之推動及管理計畫(IV)</t>
    <phoneticPr fontId="2" type="noConversion"/>
  </si>
  <si>
    <t>考察、出席國際會議(All-Energy 2017 Conference Programme)</t>
    <phoneticPr fontId="2" type="noConversion"/>
  </si>
  <si>
    <t>市民階層：中古德意志自治城市實況 vs.韋伯的詮釋(2/3)</t>
    <phoneticPr fontId="2" type="noConversion"/>
  </si>
  <si>
    <t>十四世紀埃斯特雷馬杜拉與達魯西亞兩地牛爭奪戰:  文學 法律與生態(2/2)</t>
    <phoneticPr fontId="2" type="noConversion"/>
  </si>
  <si>
    <t>出席國際會議(2016 Cultural Studies Association Conference)</t>
    <phoneticPr fontId="2" type="noConversion"/>
  </si>
  <si>
    <t>明暗對比反應不對稱性之神經機制(2/3)</t>
    <phoneticPr fontId="2" type="noConversion"/>
  </si>
  <si>
    <t>SFN2016、S4SN2016Annual meeting發表研究成果</t>
    <phoneticPr fontId="2" type="noConversion"/>
  </si>
  <si>
    <t>節能高效率有機發光二極體/太陽能電池技術(3/3)</t>
    <phoneticPr fontId="2" type="noConversion"/>
  </si>
  <si>
    <t>電漿子學與數位光學國際研討會發表</t>
    <phoneticPr fontId="2" type="noConversion"/>
  </si>
  <si>
    <t>參加美國光電學學會2016深紫外光與X光源國際研討會</t>
    <phoneticPr fontId="2" type="noConversion"/>
  </si>
  <si>
    <t>二維材料介面間之分子及電子交互作用(1/3)</t>
    <phoneticPr fontId="2" type="noConversion"/>
  </si>
  <si>
    <t>參加日本京都ACOE發表論文演講</t>
    <phoneticPr fontId="2" type="noConversion"/>
  </si>
  <si>
    <t>高等認知控制功能的老化在個體的差異-子計畫：在合作學習與記憶中大腦對於自我與他人的資訊處理: 文化與老化的效應</t>
    <phoneticPr fontId="2" type="noConversion"/>
  </si>
  <si>
    <t>參加神經科學年會學術會議報告</t>
    <phoneticPr fontId="2" type="noConversion"/>
  </si>
  <si>
    <t>兒童性侵害：司法脈絡下影響兒童描述身體接觸行為之因素(2/2)</t>
    <phoneticPr fontId="2" type="noConversion"/>
  </si>
  <si>
    <t>立命館大學心理系演講移地研究</t>
    <phoneticPr fontId="2" type="noConversion"/>
  </si>
  <si>
    <t>仟瓦小時級家用儲能鉛酸液流電池開發(2/3)</t>
    <phoneticPr fontId="2" type="noConversion"/>
  </si>
  <si>
    <t>參加PRiME2016研討會</t>
    <phoneticPr fontId="2" type="noConversion"/>
  </si>
  <si>
    <t>可撓性互補式錫氧化物薄膜電晶體電路研究(1/3)、主動式陣列氧化物薄膜電晶體放大電路與壓電感測整合之可撓性觸覺感測面之研究(1/3)</t>
    <phoneticPr fontId="2" type="noConversion"/>
  </si>
  <si>
    <t>參加2016材料研究學會秋季研討會並發表論文</t>
    <phoneticPr fontId="2" type="noConversion"/>
  </si>
  <si>
    <t>以超高解析度之活體斷層掃描儀研究角膜組織之再生醫學-角膜輪部之細胞成像?辨識分析(總計畫暨子計畫四)(1/3)</t>
    <phoneticPr fontId="2" type="noConversion"/>
  </si>
  <si>
    <t>Collaborative Conference on Crystal Growth(3CG)2016發表論文</t>
    <phoneticPr fontId="2" type="noConversion"/>
  </si>
  <si>
    <t>回溯性與再思性注意對內在表徵的調節</t>
    <phoneticPr fontId="2" type="noConversion"/>
  </si>
  <si>
    <t>參與31st International Congress of Psychology國際會議發表論文</t>
    <phoneticPr fontId="2" type="noConversion"/>
  </si>
  <si>
    <t>臺日(JP)國合計畫─利用高解析度功能性核磁功能造影技術探討視覺皮層之雙眼集體接受域</t>
    <phoneticPr fontId="2" type="noConversion"/>
  </si>
  <si>
    <t>RIKEN移地研究</t>
    <phoneticPr fontId="2" type="noConversion"/>
  </si>
  <si>
    <t>頻譜解析三倍頻顯微術(3/3)</t>
    <phoneticPr fontId="2" type="noConversion"/>
  </si>
  <si>
    <t>2017美國西岸光學國際會議發表論文</t>
    <phoneticPr fontId="2" type="noConversion"/>
  </si>
  <si>
    <t>以網路群眾智慧解決個人問題之平台設計:從理論建構、實徵研究到系統實做(3/3)</t>
    <phoneticPr fontId="2" type="noConversion"/>
  </si>
  <si>
    <t>參加國際會議The IAFOR International Conference on the Social Sciences-Hawaii2017發表論文</t>
    <phoneticPr fontId="2" type="noConversion"/>
  </si>
  <si>
    <t>老鼠器官晶片平台建立與尖端生技應用–分生交互作用體分析、農藥毒理研究與核酸抗癌藥物發展-農藥毒理學研究與器官晶片實證 (子計畫二)(1/3)</t>
    <phoneticPr fontId="2" type="noConversion"/>
  </si>
  <si>
    <t>參加MEMS2017國際會議</t>
    <phoneticPr fontId="2" type="noConversion"/>
  </si>
  <si>
    <t>三重態-三重態消滅上轉換藍光有機發光二極體(2/3)</t>
    <phoneticPr fontId="2" type="noConversion"/>
  </si>
  <si>
    <t>參加亞太材料國際研討會(APSMR)</t>
    <phoneticPr fontId="2" type="noConversion"/>
  </si>
  <si>
    <t>多通道多模態面射型雷射及檢光器之高速400Gbps光收發模組關鍵性技術研究(2/3)、下世代新穎光纖網路系統整合5G無線通訊關鍵技術之相關研究-子計畫五：整合光纖有線與毫米波5G無線通訊網路載波之寬頻無色光源研究(1/3)</t>
    <phoneticPr fontId="2" type="noConversion"/>
  </si>
  <si>
    <t>參加OFC國際會議並發表論文</t>
    <phoneticPr fontId="2" type="noConversion"/>
  </si>
  <si>
    <t>老鼠器官晶片平台建立與尖端生技應用–分生交互作用體分析、農藥毒理研究與核酸抗癌藥物發展-分生交互作用體分析與器官晶片實證(子計畫四)(1/3)</t>
    <phoneticPr fontId="2" type="noConversion"/>
  </si>
  <si>
    <t>AAAI-17國際研討會/UCSF研究</t>
    <phoneticPr fontId="2" type="noConversion"/>
  </si>
  <si>
    <t>多通道多模態面射型雷射及檢光器之高速400Gbps光收發模組關鍵性技術研究(2/3)</t>
    <phoneticPr fontId="2" type="noConversion"/>
  </si>
  <si>
    <t>參加OFC國際會議</t>
    <phoneticPr fontId="2" type="noConversion"/>
  </si>
  <si>
    <t>基於氮化鎵奈米柱生長的發光元件(1/3)</t>
    <phoneticPr fontId="2" type="noConversion"/>
  </si>
  <si>
    <t>參加「2017年西岸光子學研討會（Photonics West2017）」並發表文章</t>
    <phoneticPr fontId="2" type="noConversion"/>
  </si>
  <si>
    <t>具增益微光纖的製作與新穎微光纖元件的開發(3/3)</t>
    <phoneticPr fontId="2" type="noConversion"/>
  </si>
  <si>
    <t>參加2016固態元件與材料國際會議發表</t>
    <phoneticPr fontId="2" type="noConversion"/>
  </si>
  <si>
    <t>參加2016年固態元件與材料國際會議發表</t>
    <phoneticPr fontId="2" type="noConversion"/>
  </si>
  <si>
    <t>回溯性與再思性注意對內在表徵的調節(2/3)</t>
    <phoneticPr fontId="2" type="noConversion"/>
  </si>
  <si>
    <t>參與2017年國際認知神經科學年會發表論文</t>
    <phoneticPr fontId="2" type="noConversion"/>
  </si>
  <si>
    <t>臺法(FR)國合計畫─氮化物半導體發光二極體在量子極限傳播下新理論及數值模擬分析開發</t>
    <phoneticPr fontId="2" type="noConversion"/>
  </si>
  <si>
    <t>執行科計部計畫至UCSB台法雙邊討論計畫</t>
    <phoneticPr fontId="2" type="noConversion"/>
  </si>
  <si>
    <t>參加「第26屆日本材料學會年會之國際研討會（The 26thAnnual Meeting of MRS-J）」並發表文章</t>
    <phoneticPr fontId="2" type="noConversion"/>
  </si>
  <si>
    <t>建立高品質微透鏡在顯微影像的應用: 寬頻譜從紫外光到紅外線(1/3)</t>
    <phoneticPr fontId="2" type="noConversion"/>
  </si>
  <si>
    <t>至美國德州大學奧斯汀分校移地研究共軛焦顯微技術</t>
    <phoneticPr fontId="2" type="noConversion"/>
  </si>
  <si>
    <t>臺俄(RU)國合計畫─寬能隙半導體之超快相變化記憶體元件研究(3/3)、極化增益之鐵電相三維 chi(2)非線性光子晶體與其在超連續寬頻光源應用之技術發展(1/3)</t>
    <phoneticPr fontId="2" type="noConversion"/>
  </si>
  <si>
    <t>出席Laser Display and lighting conference暨發表論文</t>
    <phoneticPr fontId="2" type="noConversion"/>
  </si>
  <si>
    <t>利用多重群聚影像探索知覺群聚的內在機制(3/3)、從美學神經科學探討基礎影像特徵對美感偏好的影響-總計畫及子計畫：高階影像統計量對質地美感偏好的影響(2/3)</t>
    <phoneticPr fontId="2" type="noConversion"/>
  </si>
  <si>
    <t>參加2017VSS國際會議發表論文</t>
    <phoneticPr fontId="2" type="noConversion"/>
  </si>
  <si>
    <t>用戶端自控之模組化單模雷射發射器建構高密度分波多工被動光纖網路</t>
    <phoneticPr fontId="2" type="noConversion"/>
  </si>
  <si>
    <t>出席國際會議Progress In Electromagnetics ResearchSymposium 2017 (PIERS2017)，並發表研究成果</t>
    <phoneticPr fontId="2" type="noConversion"/>
  </si>
  <si>
    <t>碳基奈米材料、超分子環大錯合物與相關複合系統：分子等級之設計暨其能源應用之介面物理與化學(2/5)</t>
    <phoneticPr fontId="2" type="noConversion"/>
  </si>
  <si>
    <t>第20屆真空年會</t>
    <phoneticPr fontId="2" type="noConversion"/>
  </si>
  <si>
    <t>3D積層製造技術應用於智慧金屬模具及智慧生醫級醫療器材之研發(3/3)</t>
    <phoneticPr fontId="2" type="noConversion"/>
  </si>
  <si>
    <t>18th international coating science and technology symposium</t>
    <phoneticPr fontId="2" type="noConversion"/>
  </si>
  <si>
    <t>大亞灣微中子振盪實驗及尋找KL稀有衰變-日本JPARC的KOTO實驗</t>
    <phoneticPr fontId="2" type="noConversion"/>
  </si>
  <si>
    <t>J-PARC移地研究</t>
    <phoneticPr fontId="2" type="noConversion"/>
  </si>
  <si>
    <t>能力乎？努力乎？結果乎？──儒家文化脈絡下教師回饋評語對學生及同儕影響之研究(2/2)</t>
    <phoneticPr fontId="2" type="noConversion"/>
  </si>
  <si>
    <t>31th international congress of psychology、參訪</t>
    <phoneticPr fontId="2" type="noConversion"/>
  </si>
  <si>
    <t>中孔二氧化矽奈米粒子誘導多能幹細胞分化及細胞追?-奈米材料發展(總計畫暨子計畫一、子計畫三)(3/3)</t>
    <phoneticPr fontId="2" type="noConversion"/>
  </si>
  <si>
    <t>2016 MRS FALL MEETING &amp; EXHIBIT</t>
    <phoneticPr fontId="2" type="noConversion"/>
  </si>
  <si>
    <t>KOTO移地研究</t>
    <phoneticPr fontId="2" type="noConversion"/>
  </si>
  <si>
    <t>參與日本B介子工廠BelleII實驗-總計畫：參與日本B介子工廠BelleII實驗(3/4)</t>
    <phoneticPr fontId="2" type="noConversion"/>
  </si>
  <si>
    <t>kek移地研究</t>
    <phoneticPr fontId="2" type="noConversion"/>
  </si>
  <si>
    <t>天然林源頭集水區地中飽和帶動態對地表逕流反應之影響(1/2)</t>
    <phoneticPr fontId="2" type="noConversion"/>
  </si>
  <si>
    <t>AGU 2016</t>
    <phoneticPr fontId="2" type="noConversion"/>
  </si>
  <si>
    <t>膠原蛋白在發育過程中生成與自行組合的力學機制(2/3)</t>
    <phoneticPr fontId="2" type="noConversion"/>
  </si>
  <si>
    <t>ICBME</t>
    <phoneticPr fontId="2" type="noConversion"/>
  </si>
  <si>
    <t>反鐵磁材料價鍵凝態與對稱性對慈有序影響之研究(2/2)</t>
    <phoneticPr fontId="2" type="noConversion"/>
  </si>
  <si>
    <t>電漿子超穎物質於能源、環境與優質生活之應用(4/5)</t>
    <phoneticPr fontId="2" type="noConversion"/>
  </si>
  <si>
    <t>NANOMETA 2017</t>
    <phoneticPr fontId="2" type="noConversion"/>
  </si>
  <si>
    <t>大亞灣微中子振燙實驗及尋找KL忯有衰變-日本JPARC的KOTO實驗</t>
    <phoneticPr fontId="2" type="noConversion"/>
  </si>
  <si>
    <t>建置BelleII 中央漂移漂移室前端讀出系統-前端訊號讀出電路板之量產、測試、組裝及運轉(3/3)</t>
    <phoneticPr fontId="2" type="noConversion"/>
  </si>
  <si>
    <t>跨國頂尖研究中心-智慧型機器人及自動化跨國頂尖研究中心(5/5)</t>
    <phoneticPr fontId="2" type="noConversion"/>
  </si>
  <si>
    <t>2017 INTEL' CONF. ON ROBOTICS DEVELOPMENTS AND APPLICATIONS</t>
    <phoneticPr fontId="2" type="noConversion"/>
  </si>
  <si>
    <t>參與日本B介子工廠BelleII實驗-總計畫：參與日本B介子工廠BelleII實驗(4/4)</t>
    <phoneticPr fontId="2" type="noConversion"/>
  </si>
  <si>
    <t>THE 9TH PHOTONICS SYMPOSIUM PHOTONICS AND INNOVATION並擔任Invited Speaker</t>
    <phoneticPr fontId="2" type="noConversion"/>
  </si>
  <si>
    <t>社區自主坡地防災系統研發-子計畫:結合降雨-逕流-入滲序率水文歷程之淺層崩塌機率評估模式(I)</t>
    <phoneticPr fontId="2" type="noConversion"/>
  </si>
  <si>
    <t>13th east eurasia international workshop on present earth surface processes and long-term environmental changes</t>
    <phoneticPr fontId="2" type="noConversion"/>
  </si>
  <si>
    <t>以自旋轉移力矩記憶體增進物聯網之硬體智慧與安全</t>
    <phoneticPr fontId="2" type="noConversion"/>
  </si>
  <si>
    <t>50TH THE HAWAII INTERNATIONAL CONFERENCE ON SYSTEM SCIENCES、移地研究</t>
    <phoneticPr fontId="2" type="noConversion"/>
  </si>
  <si>
    <t>參加ISOM國際研討會並發表論文</t>
    <phoneticPr fontId="2" type="noConversion"/>
  </si>
  <si>
    <t>(清大轉撥)105年度國家理論科學研究中心運作計畫-物理領域(2/6)</t>
    <phoneticPr fontId="2" type="noConversion"/>
  </si>
  <si>
    <t>參加1st IBS-KIAS Joint Workshop並給演講</t>
    <phoneticPr fontId="2" type="noConversion"/>
  </si>
  <si>
    <t>全方位探測極高能宇宙微中子及宇宙線－「深耕南極」、「厚植本土」(1/4)</t>
    <phoneticPr fontId="2" type="noConversion"/>
  </si>
  <si>
    <t>(原計畫代碼103C7305)飛越小林‧益川─ 探尋第四代夸克(5/5)</t>
    <phoneticPr fontId="2" type="noConversion"/>
  </si>
  <si>
    <t>TEL Uni研究</t>
    <phoneticPr fontId="2" type="noConversion"/>
  </si>
  <si>
    <t>Yonsei ME Symposium並演講</t>
    <phoneticPr fontId="2" type="noConversion"/>
  </si>
  <si>
    <t>M理論中的幾何(2/3)</t>
    <phoneticPr fontId="2" type="noConversion"/>
  </si>
  <si>
    <t>哈佛大學移地研究</t>
    <phoneticPr fontId="2" type="noConversion"/>
  </si>
  <si>
    <t>KEK移地研究</t>
    <phoneticPr fontId="2" type="noConversion"/>
  </si>
  <si>
    <t>雜質引發有限尺寸的拓樸絕緣體內的量子干涉(2/3)</t>
    <phoneticPr fontId="2" type="noConversion"/>
  </si>
  <si>
    <t>AUMS Council Meeting</t>
    <phoneticPr fontId="2" type="noConversion"/>
  </si>
  <si>
    <t>氧化物界面物理學之原子尺度剖析:掃描穿透式電子顯微鏡結合電子損失能譜之原子級研究(3/3)</t>
    <phoneticPr fontId="2" type="noConversion"/>
  </si>
  <si>
    <t>參加2017 APCTP量子材料研討會</t>
    <phoneticPr fontId="2" type="noConversion"/>
  </si>
  <si>
    <t>碳基奈米材料、超分子環大錯合物與相關複合系統: 分子等級之設計暨其能源應用之介面物理與化學(3/5)</t>
    <phoneticPr fontId="2" type="noConversion"/>
  </si>
  <si>
    <t>MCARE2017、移地研究</t>
    <phoneticPr fontId="2" type="noConversion"/>
  </si>
  <si>
    <t>規範場論及量子重力論之散射幅度(3/3)</t>
    <phoneticPr fontId="2" type="noConversion"/>
  </si>
  <si>
    <t>2017 lake louise winter institute</t>
    <phoneticPr fontId="2" type="noConversion"/>
  </si>
  <si>
    <t>氧化物介面新穎物理現象之第一原理理論計算研究(1/3)</t>
    <phoneticPr fontId="2" type="noConversion"/>
  </si>
  <si>
    <t>the 17th work shop on strongly correlated electron systems</t>
    <phoneticPr fontId="2" type="noConversion"/>
  </si>
  <si>
    <t>超越標準模型之希格斯粒子的研究(2/4)</t>
    <phoneticPr fontId="2" type="noConversion"/>
  </si>
  <si>
    <t>ibs-kias joint workshop on particle physics and cosmology、移地研究</t>
    <phoneticPr fontId="2" type="noConversion"/>
  </si>
  <si>
    <t>邁向全電控自旋電子學：具巨大自旋-軌道耦合的新穎材料之顯微與自旋傳輸研究(2/4)</t>
    <phoneticPr fontId="2" type="noConversion"/>
  </si>
  <si>
    <t>1th nippon-taiwan workshop on innovation of emergent materials</t>
    <phoneticPr fontId="2" type="noConversion"/>
  </si>
  <si>
    <t>批判教育學下之臺灣中學教師社會運動參與研究</t>
    <phoneticPr fontId="2" type="noConversion"/>
  </si>
  <si>
    <t>5th ITSBM</t>
    <phoneticPr fontId="2" type="noConversion"/>
  </si>
  <si>
    <t>量子場論與強作用系統之研究(1/3)</t>
    <phoneticPr fontId="2" type="noConversion"/>
  </si>
  <si>
    <t>移地研究、Parton Distributions and Lattice Calculations in the LHC era''(PDFLattice2017)會議並給演講</t>
    <phoneticPr fontId="2" type="noConversion"/>
  </si>
  <si>
    <t>HPNP 2017 and RISE</t>
    <phoneticPr fontId="2" type="noConversion"/>
  </si>
  <si>
    <t>(師大轉入)精進剖面掃描探測技術探討新穎奈米材料的異質結構介面特性(3/3)</t>
    <phoneticPr fontId="2" type="noConversion"/>
  </si>
  <si>
    <t>ASP MARCH MEETING 2017</t>
    <phoneticPr fontId="2" type="noConversion"/>
  </si>
  <si>
    <t>利用射頻反射式掃描顯微術研究新穎的表面科學問題(1/3)</t>
    <phoneticPr fontId="2" type="noConversion"/>
  </si>
  <si>
    <t>雙邊移地研究、ACSIN 2016</t>
    <phoneticPr fontId="2" type="noConversion"/>
  </si>
  <si>
    <t>參與CMS物理分析邁進LHC次期運轉(3/3)</t>
    <phoneticPr fontId="2" type="noConversion"/>
  </si>
  <si>
    <t>強相關超導體的研究(3/3)</t>
    <phoneticPr fontId="2" type="noConversion"/>
  </si>
  <si>
    <t>美國物理年會march meeting</t>
    <phoneticPr fontId="2" type="noConversion"/>
  </si>
  <si>
    <t>強相關超導體的研究(2/3)</t>
    <phoneticPr fontId="2" type="noConversion"/>
  </si>
  <si>
    <t>超對稱場論中的瑕疵, 可積分性的局限(2/3)</t>
    <phoneticPr fontId="2" type="noConversion"/>
  </si>
  <si>
    <t>Quantum Gravity, String Theory and Holography</t>
    <phoneticPr fontId="2" type="noConversion"/>
  </si>
  <si>
    <t>分子晶體和低維系統的光學和振動性質之理論研究(2/3)</t>
    <phoneticPr fontId="2" type="noConversion"/>
  </si>
  <si>
    <t>253rd ACS national meeting</t>
    <phoneticPr fontId="2" type="noConversion"/>
  </si>
  <si>
    <t>超對稱場論中的瑕疵, 可積分性的局限(1/3)</t>
    <phoneticPr fontId="2" type="noConversion"/>
  </si>
  <si>
    <t>YITP</t>
    <phoneticPr fontId="2" type="noConversion"/>
  </si>
  <si>
    <t>The 72nd Annual Meeting of the Physical Society of Japan(JPS)、Progress in Quantum Field Theory and String Theory II、Quantum Gravity, String Theory and Holography；移地研究</t>
    <phoneticPr fontId="2" type="noConversion"/>
  </si>
  <si>
    <t>運用非平衡數值方法研究對稱保護拓樸態(1/3)</t>
    <phoneticPr fontId="2" type="noConversion"/>
  </si>
  <si>
    <t>APS March Meeting 2017</t>
    <phoneticPr fontId="2" type="noConversion"/>
  </si>
  <si>
    <t>運用非平衡數值方法研究對稱保護拓樸態(2/3)</t>
    <phoneticPr fontId="2" type="noConversion"/>
  </si>
  <si>
    <t>DIS2017</t>
    <phoneticPr fontId="2" type="noConversion"/>
  </si>
  <si>
    <t>參加MSE-Workshop</t>
    <phoneticPr fontId="2" type="noConversion"/>
  </si>
  <si>
    <t>2017 MRS SPRING MEETING &amp; EXHIBIT</t>
    <phoneticPr fontId="2" type="noConversion"/>
  </si>
  <si>
    <t>金屬/非金屬奈米粒子非線性特性與深層組織超解析影像應用之研究(1/4)</t>
    <phoneticPr fontId="2" type="noConversion"/>
  </si>
  <si>
    <t>SPIE PHOTONICS WEST 2017美國西岸光學會議</t>
    <phoneticPr fontId="2" type="noConversion"/>
  </si>
  <si>
    <t>移地研究、Frustrated Magnetism國際會議並給演講</t>
    <phoneticPr fontId="2" type="noConversion"/>
  </si>
  <si>
    <t>臺灣孟宗竹林水與碳收支的年間變化︰建立竹子擴展之評估模式(3/3)</t>
    <phoneticPr fontId="2" type="noConversion"/>
  </si>
  <si>
    <t>ESJ64生態學大會、移地研究</t>
    <phoneticPr fontId="2" type="noConversion"/>
  </si>
  <si>
    <t>參加2017 APS三月會議</t>
    <phoneticPr fontId="2" type="noConversion"/>
  </si>
  <si>
    <t>低維度與層狀材料相關系統結構、光譜、反應性之理論計算研究(1/2)</t>
    <phoneticPr fontId="2" type="noConversion"/>
  </si>
  <si>
    <t>美國化學會議</t>
    <phoneticPr fontId="2" type="noConversion"/>
  </si>
  <si>
    <t>2017 international symposium on robotics</t>
    <phoneticPr fontId="2" type="noConversion"/>
  </si>
  <si>
    <t>ACS 253rd NATIONAL MEETING &amp; EXPOSITION</t>
    <phoneticPr fontId="2" type="noConversion"/>
  </si>
  <si>
    <t>全方位探測極高能宇宙微中子及宇宙線－「深耕南極」、「厚植本土」(2/4)</t>
    <phoneticPr fontId="2" type="noConversion"/>
  </si>
  <si>
    <t>IZEST SPRING MEETING</t>
    <phoneticPr fontId="2" type="noConversion"/>
  </si>
  <si>
    <t>單原子/單中心金屬觸媒之介面及催化特性研究(2/2)</t>
    <phoneticPr fontId="2" type="noConversion"/>
  </si>
  <si>
    <t>235rd AMERICAN CHEMICAL SOCIETY NATIONAL MEETING &amp; EXPOSITION</t>
    <phoneticPr fontId="2" type="noConversion"/>
  </si>
  <si>
    <t>第三屆奈米結與能源轉換國際會議</t>
    <phoneticPr fontId="2" type="noConversion"/>
  </si>
  <si>
    <t>美國化學第253屆國際會議</t>
    <phoneticPr fontId="2" type="noConversion"/>
  </si>
  <si>
    <t>優化控制在強雷射場下超快阿秒脈衝和瞬態光譜的產生(1/3)</t>
    <phoneticPr fontId="2" type="noConversion"/>
  </si>
  <si>
    <t>移地研究、2017 PAS MARCH MEETING</t>
    <phoneticPr fontId="2" type="noConversion"/>
  </si>
  <si>
    <t>超弦理論、M理論和高維膜的力學(2/3)</t>
    <phoneticPr fontId="2" type="noConversion"/>
  </si>
  <si>
    <t>銅氧化物超導體La2CuO4+d單晶製備及其物理性質之研究(1/3)</t>
    <phoneticPr fontId="2" type="noConversion"/>
  </si>
  <si>
    <t>ICCMMEME 2017</t>
    <phoneticPr fontId="2" type="noConversion"/>
  </si>
  <si>
    <t>253rd american chemical society national meeting &amp; exposition</t>
    <phoneticPr fontId="2" type="noConversion"/>
  </si>
  <si>
    <t>2017美國材料春季會議</t>
    <phoneticPr fontId="2" type="noConversion"/>
  </si>
  <si>
    <t>(中央轉入)超越標準模型之希格斯粒子的研究(1/4)</t>
    <phoneticPr fontId="2" type="noConversion"/>
  </si>
  <si>
    <t>EDGE 2017</t>
    <phoneticPr fontId="2" type="noConversion"/>
  </si>
  <si>
    <t>鈣鈦礦超薄膜的靜態與動態自旋電子性質研究(1/3)</t>
    <phoneticPr fontId="2" type="noConversion"/>
  </si>
  <si>
    <t>INTERMAG 2017</t>
    <phoneticPr fontId="2" type="noConversion"/>
  </si>
  <si>
    <t>ICRA 2017</t>
    <phoneticPr fontId="2" type="noConversion"/>
  </si>
  <si>
    <t>水庫異重流潛入機制及運移模擬分析之研究(1/2)</t>
    <phoneticPr fontId="2" type="noConversion"/>
  </si>
  <si>
    <t>第二屆IWSBT、考察</t>
    <phoneticPr fontId="2" type="noConversion"/>
  </si>
  <si>
    <t>參與CMS Run2 實驗：CMS 物理分析─早期大強子對撞機 Run 2 物理的拓展(1/2)</t>
    <phoneticPr fontId="2" type="noConversion"/>
  </si>
  <si>
    <t>(原計畫代碼102C7315)飛越小林‧益川─ 探尋第四代夸克(4/5)</t>
    <phoneticPr fontId="2" type="noConversion"/>
  </si>
  <si>
    <t>以整合代謝體學、結構及功能性基因體學之策略解析臺灣杉中具生物活性代謝物相關之基因-台灣杉心材形成之功能性基因體研究(3/3)</t>
    <phoneticPr fontId="2" type="noConversion"/>
  </si>
  <si>
    <t>67屆日本木材學會</t>
    <phoneticPr fontId="2" type="noConversion"/>
  </si>
  <si>
    <t>Tensor Networks for Quantum Field Theories II” Workshop</t>
    <phoneticPr fontId="2" type="noConversion"/>
  </si>
  <si>
    <t>參與CMS物理分析邁進LHC次期運轉(2/3)</t>
    <phoneticPr fontId="2" type="noConversion"/>
  </si>
  <si>
    <t>(原計畫代碼103C7310)參與日本B介子工廠BelleII實驗-總計畫：參與日本B介子工廠BelleII實驗(2/4)</t>
    <phoneticPr fontId="2" type="noConversion"/>
  </si>
  <si>
    <t>(原計畫代碼103C7309-1)參與CMS物理分析邁進LHC次期運轉(1/3)</t>
    <phoneticPr fontId="2" type="noConversion"/>
  </si>
  <si>
    <t>Photonic West國際會議、訪問</t>
    <phoneticPr fontId="2" type="noConversion"/>
  </si>
  <si>
    <t>臺拉(LV)國合計畫一間葉幹細胞與癌幹細胞對奈米粒的反應(3/3)</t>
    <phoneticPr fontId="2" type="noConversion"/>
  </si>
  <si>
    <t>LTE服務透過授權分享來接取頻譜之促成技術與運作模式研究(2/3)</t>
    <phoneticPr fontId="2" type="noConversion"/>
  </si>
  <si>
    <t>蝴蝶蘭子瓶苗下位葉黃化現象之研究及營養缺乏徵狀之誘導(2/3)</t>
    <phoneticPr fontId="2" type="noConversion"/>
  </si>
  <si>
    <t>蝴蝶蘭子瓶苗下位葉黃化現象之研究及營養缺乏徵狀之誘導(1/3)</t>
    <phoneticPr fontId="2" type="noConversion"/>
  </si>
  <si>
    <t>利用電紡與塗佈技術製備磷脂質奈米纖維與陣列薄膜及其微結構調控(2/3)</t>
    <phoneticPr fontId="2" type="noConversion"/>
  </si>
  <si>
    <t>新世代使用授權與未授權頻譜的行動通訊網路之研究-子計畫二：未授權頻譜LTE之合作式信號處理(2/2)</t>
    <phoneticPr fontId="2" type="noConversion"/>
  </si>
  <si>
    <t>LTE服務透過授權分享來接取頻譜之促成技術與運作模式研究(3/3)</t>
    <phoneticPr fontId="2" type="noConversion"/>
  </si>
  <si>
    <t>新世代使用授權與未授權頻譜的行動通訊網路之研究-子計畫四：適用於非授權頻譜之共存波形設計暨總合通道估測(2/2)</t>
    <phoneticPr fontId="2" type="noConversion"/>
  </si>
  <si>
    <t>官能基化規則樹枝狀高分子光電材料合成應用於太陽能元件、有機電晶體、及感測器光電特性探討</t>
    <phoneticPr fontId="2" type="noConversion"/>
  </si>
  <si>
    <t>高速無線通訊系統之多模多頻段射頻前端技術(4/4)</t>
    <phoneticPr fontId="2" type="noConversion"/>
  </si>
  <si>
    <t>近期回升的生育率能否持續？制度變遷與婚育行為的連結(2/3)</t>
    <phoneticPr fontId="2" type="noConversion"/>
  </si>
  <si>
    <t>光學式彈性成像技術開發與三維細胞研究應用</t>
    <phoneticPr fontId="2" type="noConversion"/>
  </si>
  <si>
    <t>台灣小麥高通量SNP分子標誌開發與良種選育之應用(1/2)</t>
    <phoneticPr fontId="2" type="noConversion"/>
  </si>
  <si>
    <t>幼苗活力於水稻抗多重逆境之遺傳研究(1/3)</t>
    <phoneticPr fontId="2" type="noConversion"/>
  </si>
  <si>
    <t>建置高通量基因型資料庫與作物育種導向之分析平台</t>
    <phoneticPr fontId="2" type="noConversion"/>
  </si>
  <si>
    <t>蕓薹屬甘藍種之高通量SNP 分子標誌建構與其潛力於調節產季之育種與品種鑑定以青花菜和花椰菜為例(2/2)</t>
    <phoneticPr fontId="2" type="noConversion"/>
  </si>
  <si>
    <t>ORYZA作物模式參數校正與多重環境試驗資料分析</t>
    <phoneticPr fontId="2" type="noConversion"/>
  </si>
  <si>
    <t>雙北都會區夏季對流暴雨之研究與防災應用(1/4)</t>
    <phoneticPr fontId="2" type="noConversion"/>
  </si>
  <si>
    <t>生醫巨量序列資料與疾病關聯性整合平台</t>
    <phoneticPr fontId="2" type="noConversion"/>
  </si>
  <si>
    <t>數位時代下之實體與虛擬空間所交織的創新地景</t>
    <phoneticPr fontId="2" type="noConversion"/>
  </si>
  <si>
    <t>實現空域與角域多工分集之多波束陣列天線及其動態應用(3/3)</t>
    <phoneticPr fontId="2" type="noConversion"/>
  </si>
  <si>
    <t>整合頻域與時域之雙頻及多波束反射陣列天線技術與基礎理論發展</t>
    <phoneticPr fontId="2" type="noConversion"/>
  </si>
  <si>
    <t>新結構高分子型分散劑之合成及奈米無機材分散/相容於聚亞醯胺之應用(3/3)</t>
    <phoneticPr fontId="2" type="noConversion"/>
  </si>
  <si>
    <t>研究SEMA6A在肺癌所扮演的角色及探討其基因多型性在台灣地區非吸菸女性肺癌的重要性(3/3)</t>
    <phoneticPr fontId="2" type="noConversion"/>
  </si>
  <si>
    <t>研究SEMA6A在肺癌所扮演的角色及探討其基因多型性在台灣地區非吸菸女性肺癌的重要性(2/3)</t>
    <phoneticPr fontId="2" type="noConversion"/>
  </si>
  <si>
    <t>數據分享式螺旋槳多b值擴散磁振造影</t>
    <phoneticPr fontId="2" type="noConversion"/>
  </si>
  <si>
    <t>感官與城市：氣味地景與音景研究初探</t>
    <phoneticPr fontId="2" type="noConversion"/>
  </si>
  <si>
    <t>利用飲食誘發迷你豬肥胖的模式探討肥胖引發心肌病變的機制(2/3)</t>
    <phoneticPr fontId="2" type="noConversion"/>
  </si>
  <si>
    <t>毫米波CMOS 發射與接收端積體電路與系統封裝 (SiP) 技術研發(3/3)</t>
    <phoneticPr fontId="2" type="noConversion"/>
  </si>
  <si>
    <t>以能源使用經驗設計準則與實證場域建立家庭能源資訊服務</t>
    <phoneticPr fontId="2" type="noConversion"/>
  </si>
  <si>
    <t>天然氣水合物儲集層開採工程之技術研發(1/3)</t>
    <phoneticPr fontId="2" type="noConversion"/>
  </si>
  <si>
    <t>自動化心臟藥物篩檢系統研發(1/3)</t>
    <phoneticPr fontId="2" type="noConversion"/>
  </si>
  <si>
    <t>功能性奈米孔洞材料的綠色製備及能源上的應用(2/3)</t>
    <phoneticPr fontId="2" type="noConversion"/>
  </si>
  <si>
    <t>整合SkyMars雲端計算系統之智慧工具機主軸-總計畫兼子計畫一：導入SkyMars的智慧主軸之切削扭力感測器</t>
    <phoneticPr fontId="2" type="noConversion"/>
  </si>
  <si>
    <t>跨尺度泥沙懸浮問題的數值研究(3/3)</t>
    <phoneticPr fontId="2" type="noConversion"/>
  </si>
  <si>
    <t>電漿加強的光觸媒研究(1/3)</t>
    <phoneticPr fontId="2" type="noConversion"/>
  </si>
  <si>
    <t>利用稻殼合成出超高電容與鋰離子電池電極材料的製程開發(1/2)</t>
    <phoneticPr fontId="2" type="noConversion"/>
  </si>
  <si>
    <t>利用稻殼合成出超高電容與鋰離子電池電極材料的製程開發(2/2)</t>
    <phoneticPr fontId="2" type="noConversion"/>
  </si>
  <si>
    <t>歐盟奈米材料研究計畫:高容量循環穩定Li2S-Si電池陽極材料之研發(2/3)</t>
    <phoneticPr fontId="2" type="noConversion"/>
  </si>
  <si>
    <t>支撐性脂質雙層膜之形成機制、相態及與奈米粒子作用之分子模擬研究(1/3)</t>
    <phoneticPr fontId="2" type="noConversion"/>
  </si>
  <si>
    <t>支撐性脂質雙層膜之形成機制、相態及與奈米粒子作用之分子模擬研究(2/3)</t>
    <phoneticPr fontId="2" type="noConversion"/>
  </si>
  <si>
    <t>整合式多功能可拉伸奈米纖維於能源之創新應用(2/3)</t>
    <phoneticPr fontId="2" type="noConversion"/>
  </si>
  <si>
    <t>捷運系統與縉紳化(2/3)</t>
    <phoneticPr fontId="2" type="noConversion"/>
  </si>
  <si>
    <t>臺日(JP)國合計畫一新型多響應具層級式有序中孔洞材料於生物感測器,生物燃料電池,藥物控制釋放及細胞培養平台之開發與應用(1/3)</t>
    <phoneticPr fontId="2" type="noConversion"/>
  </si>
  <si>
    <t>臺日(JP)國合計畫一新型多響應具層級式有序中孔洞材料於生物感測器,生物燃料電池,藥物控制釋放及細胞培養平台之開發與應用(3/3)</t>
    <phoneticPr fontId="2" type="noConversion"/>
  </si>
  <si>
    <t>第二期能源國家型科技計畫之辦公室運作計畫(IV)</t>
    <phoneticPr fontId="2" type="noConversion"/>
  </si>
  <si>
    <t>開發同步電荷提取電路架構下之陣列式壓電振動能量擷取(1/3)</t>
    <phoneticPr fontId="2" type="noConversion"/>
  </si>
  <si>
    <t>使用微流間隙高通量元件探討癌症藥物對癌細胞及細胞轉移之研究(1/3)</t>
    <phoneticPr fontId="2" type="noConversion"/>
  </si>
  <si>
    <t>運用表面電漿以及波導共振效應以發展免標記之細胞膜蛋白相關藥物篩選平台(1/3)</t>
    <phoneticPr fontId="2" type="noConversion"/>
  </si>
  <si>
    <t>參加國際會議,移地研究</t>
    <phoneticPr fontId="2" type="noConversion"/>
  </si>
  <si>
    <t>能源科技成果產業化鏈結服務計畫</t>
    <phoneticPr fontId="2" type="noConversion"/>
  </si>
  <si>
    <t>移地研究</t>
    <phoneticPr fontId="2" type="noConversion"/>
  </si>
  <si>
    <t>特區城市的資訊生態技術異托邦：台灣與韓國案例(1/3)</t>
    <phoneticPr fontId="2" type="noConversion"/>
  </si>
  <si>
    <t>功能性奈米孔洞材料的綠色製備及能源上的應用(1/3)</t>
    <phoneticPr fontId="2" type="noConversion"/>
  </si>
  <si>
    <t>功能性奈米孔洞材料的綠色製備及能源上的應用(2/3)</t>
    <phoneticPr fontId="2" type="noConversion"/>
  </si>
  <si>
    <t>能源科技成果產業化鏈結服務計畫</t>
    <phoneticPr fontId="2" type="noConversion"/>
  </si>
  <si>
    <t>以空間巨量資料及群眾外包為基礎建立具有臨界狀態早期預警能力的都市環境感測架構-建立多層次都市人口流動時空模式於傳染病擴散風險評估(子計畫三)(2/3)</t>
    <phoneticPr fontId="2" type="noConversion"/>
  </si>
  <si>
    <t>建立高時空解析度的地理人口分區架構</t>
    <phoneticPr fontId="2" type="noConversion"/>
  </si>
  <si>
    <t>石油瀝青分析、分離純化、介相化反應以應用於碳材製造之研究( I 至 III)(2/3)</t>
    <phoneticPr fontId="2" type="noConversion"/>
  </si>
  <si>
    <t>可拉伸式印刷電子元件之研究與製作(3/3)</t>
    <phoneticPr fontId="2" type="noConversion"/>
  </si>
  <si>
    <t>陣列式光壓電感應器之開發與血壓計系統整合</t>
    <phoneticPr fontId="2" type="noConversion"/>
  </si>
  <si>
    <t>前瞻科技(奈米科技/綠色能源科技)創新教育資源開發暨應用推廣-總計畫(含子計畫一)(2/3)</t>
    <phoneticPr fontId="2" type="noConversion"/>
  </si>
  <si>
    <t>多孔材料之奈米構築: 發現、創新與發展(1/3)</t>
    <phoneticPr fontId="2" type="noConversion"/>
  </si>
  <si>
    <t>土地系統動態變遷之因果與機制研究-理論化工業發展脈絡下的去領地環境風險裝配：「都市－人造」與「區域－自然」兩種尺度觀點(1/3)</t>
    <phoneticPr fontId="2" type="noConversion"/>
  </si>
  <si>
    <t>國際關係的關係平衡理論(2/3)</t>
    <phoneticPr fontId="2" type="noConversion"/>
  </si>
  <si>
    <t>ISA2016年會國外差旅費</t>
    <phoneticPr fontId="2" type="noConversion"/>
  </si>
  <si>
    <t>具適應行為之分散式系統決策研究</t>
    <phoneticPr fontId="2" type="noConversion"/>
  </si>
  <si>
    <t>參加Winter Simulation Conference2016會議差旅費</t>
    <phoneticPr fontId="2" type="noConversion"/>
  </si>
  <si>
    <t>次世代製造系統之智慧架構(1/3)</t>
    <phoneticPr fontId="2" type="noConversion"/>
  </si>
  <si>
    <t>8-13 Tucson,14-18Los Angeles=8-12ESA北美年會及13-18移地研究</t>
    <phoneticPr fontId="2" type="noConversion"/>
  </si>
  <si>
    <t>參加ISSM2016研討會差旅費</t>
    <phoneticPr fontId="2" type="noConversion"/>
  </si>
  <si>
    <t>經濟發展與代間所得流動：以台灣資料為例</t>
    <phoneticPr fontId="2" type="noConversion"/>
  </si>
  <si>
    <t>參加2017 AEA Annual Meeting國外差旅費</t>
    <phoneticPr fontId="2" type="noConversion"/>
  </si>
  <si>
    <t>朝鮮儒者的中華認同</t>
    <phoneticPr fontId="2" type="noConversion"/>
  </si>
  <si>
    <t>移地研究差旅費</t>
    <phoneticPr fontId="2" type="noConversion"/>
  </si>
  <si>
    <t>二十一世紀民主發展的挑戰：透過亞洲民主動態調查與全球民主動態調查探索理論新境界(1/5)</t>
    <phoneticPr fontId="2" type="noConversion"/>
  </si>
  <si>
    <t>(1)近觀相對績效評估對CEO離職決策的影響 (2)相對績效評估和絕對績效評估對員工升遷和降級的影響(1/2)</t>
    <phoneticPr fontId="2" type="noConversion"/>
  </si>
  <si>
    <t>2017 MFA Conference發表論文差旅費</t>
    <phoneticPr fontId="2" type="noConversion"/>
  </si>
  <si>
    <t>(1)近觀相對績效評估對CEO離職決策的影響 (2)相對績效評估和絕對績效評估對員工升遷和降級的影響(2/2)</t>
    <phoneticPr fontId="2" type="noConversion"/>
  </si>
  <si>
    <t>探討微生物降解溴化阻燃劑之機制、作用酵素與其應用之研究—以紫色不含硫光合菌Rhodopseudomonas palustris為主</t>
    <phoneticPr fontId="2" type="noConversion"/>
  </si>
  <si>
    <t>美國化學年會差旅費</t>
    <phoneticPr fontId="2" type="noConversion"/>
  </si>
  <si>
    <t>「人文創新與社會實踐」推動與協調計畫(1/3)</t>
    <phoneticPr fontId="2" type="noConversion"/>
  </si>
  <si>
    <t>移地研究及5th Crises International Conference:from Emergences to Recognition.Path of Innovation差旅費</t>
    <phoneticPr fontId="2" type="noConversion"/>
  </si>
  <si>
    <t>銀行分行網路之決策分析(1/3)</t>
    <phoneticPr fontId="2" type="noConversion"/>
  </si>
  <si>
    <t>參與 2017 IIOC國際會議差旅費</t>
    <phoneticPr fontId="2" type="noConversion"/>
  </si>
  <si>
    <t>給付政策與動態藥品定價: 以美國聯邦醫療保險市場為例(2/2)</t>
    <phoneticPr fontId="2" type="noConversion"/>
  </si>
  <si>
    <t>15th Annual International Industrial Organization Conference國際會議差旅費</t>
    <phoneticPr fontId="2" type="noConversion"/>
  </si>
  <si>
    <t>融資限制與開發中國家的貿易</t>
    <phoneticPr fontId="2" type="noConversion"/>
  </si>
  <si>
    <t>YOGYAKARTA=ERIA國際會議差旅費</t>
    <phoneticPr fontId="2" type="noConversion"/>
  </si>
  <si>
    <t>鮮花愛情人格性狀之隱喻與產業應用(2/2)</t>
    <phoneticPr fontId="2" type="noConversion"/>
  </si>
  <si>
    <t>KANDY=PQMHP 2017 國際研討會</t>
    <phoneticPr fontId="2" type="noConversion"/>
  </si>
  <si>
    <t>網路社群媒體使用者對節能減碳議題之態度及採納行為</t>
    <phoneticPr fontId="2" type="noConversion"/>
  </si>
  <si>
    <t>Conference on Social Science, Economics,Business and Education發表論文演講及4/6移地研究</t>
    <phoneticPr fontId="2" type="noConversion"/>
  </si>
  <si>
    <t>出席2017ABFER年會差旅費</t>
    <phoneticPr fontId="2" type="noConversion"/>
  </si>
  <si>
    <t>農民作為歷史的輸家？亞洲小農的抗爭行動(1/2)</t>
    <phoneticPr fontId="2" type="noConversion"/>
  </si>
  <si>
    <t>(原計畫代碼103N069-3)國際關係的關係平衡理論(3/3)</t>
    <phoneticPr fontId="2" type="noConversion"/>
  </si>
  <si>
    <t>開發青?魚底泥生物檢測法以評估底泥生物毒性效應(2/3)</t>
    <phoneticPr fontId="2" type="noConversion"/>
  </si>
  <si>
    <t>ICCBES 2017國際會議旅費</t>
    <phoneticPr fontId="2" type="noConversion"/>
  </si>
  <si>
    <t>移地研究生活費</t>
    <phoneticPr fontId="2" type="noConversion"/>
  </si>
  <si>
    <t>SRCD年會並發表研究論文</t>
    <phoneticPr fontId="2" type="noConversion"/>
  </si>
  <si>
    <t>科技部撥來專家學者出席國際會議補助款</t>
    <phoneticPr fontId="2" type="noConversion"/>
  </si>
  <si>
    <t>表觀遺傳修飾與訊息傳遞對日本鰻卵濾胞生長之影響</t>
    <phoneticPr fontId="2" type="noConversion"/>
  </si>
  <si>
    <t>參與國際學術期刊編輯及影響力提升計畫(3/3)</t>
    <phoneticPr fontId="2" type="noConversion"/>
  </si>
  <si>
    <t>以IEEE Control Systems Society (CSS) BoG委員身分提升國內控制學界在CSS之能見度(2/2)</t>
    <phoneticPr fontId="2" type="noConversion"/>
  </si>
  <si>
    <t>擔任IEEE電子電力期刊編輯委員以提升台灣影響力(2/2)</t>
    <phoneticPr fontId="2" type="noConversion"/>
  </si>
  <si>
    <t>科技部補助雙邊合作計畫人員交流計畫案(研發處)</t>
    <phoneticPr fontId="2" type="noConversion"/>
  </si>
  <si>
    <t>105年度(第54屆)補助科學與技術人員赴國外短期研究</t>
    <phoneticPr fontId="2" type="noConversion"/>
  </si>
  <si>
    <t>德國新行政法學：研究方法、管制理論及立法學之嬗變(2/3)</t>
    <phoneticPr fontId="2" type="noConversion"/>
  </si>
  <si>
    <t>亞洲太平洋催化聯盟主席(1/3)</t>
    <phoneticPr fontId="2" type="noConversion"/>
  </si>
  <si>
    <t>(原計畫代碼102C2105-2)日本公司法上股份有限公司監察機關設計之研究</t>
    <phoneticPr fontId="2" type="noConversion"/>
  </si>
  <si>
    <t>原子層材料應用於新穎高效率可撓式鈣鈦礦太陽能電池之開發(1/2)</t>
    <phoneticPr fontId="2" type="noConversion"/>
  </si>
  <si>
    <t>應用機器學習於個人全基因體進行藥物反應預測與關聯分析(1/2)</t>
    <phoneticPr fontId="2" type="noConversion"/>
  </si>
  <si>
    <t>面對老年的不確定性--衰弱、尊嚴、智慧兼具的老化-(子計畫四)成功老化目標下的輔助決定制：代理、能力理論之再考與家屬地位之重構</t>
    <phoneticPr fontId="2" type="noConversion"/>
  </si>
  <si>
    <t xml:space="preserve">微流體平台分離胎兒有核紅血球細胞進行非侵入式產前基因診斷(1/3)_x000D_
_x000D_
</t>
    <phoneticPr fontId="2" type="noConversion"/>
  </si>
  <si>
    <t>國際學術組織與應用物理研究領域學術期刊影響力提昇計畫(1/3)</t>
    <phoneticPr fontId="2" type="noConversion"/>
  </si>
  <si>
    <t>台灣於電子設計自動化領域國際影響力之提升(2/3)</t>
    <phoneticPr fontId="2" type="noConversion"/>
  </si>
  <si>
    <t>藉由IEEE Control Systems Society (CSS) Vice President身分提升國內控制學界在CSS之能見度(1/3)</t>
    <phoneticPr fontId="2" type="noConversion"/>
  </si>
  <si>
    <t>提升在國際固態電路會議技術委員會及IEEE固態電路學會之影響力規劃(1/3)</t>
    <phoneticPr fontId="2" type="noConversion"/>
  </si>
  <si>
    <t>專利權權利範圍界定與侵害認定之研究與檢討(2/2)</t>
    <phoneticPr fontId="2" type="noConversion"/>
  </si>
  <si>
    <t>偏鄉型校園與社區防災應變操作模式之規劃</t>
    <phoneticPr fontId="2" type="noConversion"/>
  </si>
  <si>
    <t>(轉撥至文化.輔仁.東吳.成大)個資法與大數據計畫：社會需求、公共利益與個人資料保護(1/3)</t>
    <phoneticPr fontId="2" type="noConversion"/>
  </si>
  <si>
    <t>應用資料導向相關向量機建立機率式內水淹水潛勢預警模型</t>
    <phoneticPr fontId="2" type="noConversion"/>
  </si>
  <si>
    <t>地層下陷區洪氾與水資源綜合管理研究-以屏東平原及沿海地區為例-子計畫:動態時間尺度地表入滲模式開發及颱風豪雨期間地下水補注時空特性評估(I)</t>
    <phoneticPr fontId="2" type="noConversion"/>
  </si>
  <si>
    <t>地層下陷區洪氾與水資源綜合管理研究-以屏東平原及沿海地區為例-子計畫:地層下陷區受淹水影響產業脆弱度分析與調適對策(II)</t>
    <phoneticPr fontId="2" type="noConversion"/>
  </si>
  <si>
    <t xml:space="preserve">104年度(第53屆)補助科學與技術人員赴國外短期研究_x000D_
</t>
    <phoneticPr fontId="2" type="noConversion"/>
  </si>
  <si>
    <t xml:space="preserve">103年度(第52屆)補助科學與技術人員赴國外短期研究_x000D_
</t>
    <phoneticPr fontId="2" type="noConversion"/>
  </si>
  <si>
    <t>建構一動態的雲端巨大資料服務的市場成長模式(3/3)</t>
    <phoneticPr fontId="2" type="noConversion"/>
  </si>
  <si>
    <t>品牌策略：服務品牌、精品品牌、和電子商務品牌策略(1/3)</t>
    <phoneticPr fontId="2" type="noConversion"/>
  </si>
  <si>
    <t>台灣西南海域天然氣水合物賦存區與海床穩定性的基礎研究(1/3)</t>
    <phoneticPr fontId="2" type="noConversion"/>
  </si>
  <si>
    <t>管理不同網絡的異構合作夥伴</t>
    <phoneticPr fontId="2" type="noConversion"/>
  </si>
  <si>
    <t>台灣西南海域天然氣水合物資源台德合作探勘計畫(3/3)</t>
    <phoneticPr fontId="2" type="noConversion"/>
  </si>
  <si>
    <t>董事薪酬結構之研究(2/2)</t>
    <phoneticPr fontId="2" type="noConversion"/>
  </si>
  <si>
    <t>連結基因體與生態系統：預測於人為擾動下之生態系統穩定性(2/3)</t>
    <phoneticPr fontId="2" type="noConversion"/>
  </si>
  <si>
    <t>愧疚感與關係修復：探討同理性格與正義知覺的角色(3/3)</t>
    <phoneticPr fontId="2" type="noConversion"/>
  </si>
  <si>
    <t>新產品開發與供應鏈：社會相依理論(1/3)</t>
    <phoneticPr fontId="2" type="noConversion"/>
  </si>
  <si>
    <t>優質老化服務需求內涵與動因模式之研究(3/3)</t>
    <phoneticPr fontId="2" type="noConversion"/>
  </si>
  <si>
    <t>優質老化服務需求內涵與動因模式之研究(2/3)</t>
    <phoneticPr fontId="2" type="noConversion"/>
  </si>
  <si>
    <t>台灣周圍海域汞之海氣交換研究：元素汞偵測儀的研發與應用（Ⅰ）(2/3)</t>
    <phoneticPr fontId="2" type="noConversion"/>
  </si>
  <si>
    <t>從全球化觀點探討台灣集團企業之經營策略與風險：環境變遷與訊息分析-(子計畫三)全球化下台灣集團企業投資架構與制度環境要素之成效分析(1/2)</t>
    <phoneticPr fontId="2" type="noConversion"/>
  </si>
  <si>
    <t>供應鏈採購商採購代工結合信用擔保機制模式之研究(3/3)</t>
    <phoneticPr fontId="2" type="noConversion"/>
  </si>
  <si>
    <t>臺灣公債拍賣的三個研究(1/3)</t>
    <phoneticPr fontId="2" type="noConversion"/>
  </si>
  <si>
    <t>在隨機波動模型下評價各種美式選擇權(3/3)</t>
    <phoneticPr fontId="2" type="noConversion"/>
  </si>
  <si>
    <t>溶解態有機氮在珊瑚礁水域的生地化循環(1/2)</t>
    <phoneticPr fontId="2" type="noConversion"/>
  </si>
  <si>
    <t>溶解態有機氮在珊瑚礁水域的生地化循環(2/2)</t>
    <phoneticPr fontId="2" type="noConversion"/>
  </si>
  <si>
    <t>探討海洋暖化與漁業壓力如何影響魚群的體型大小結構- 跨物種整合分析(1/2)</t>
    <phoneticPr fontId="2" type="noConversion"/>
  </si>
  <si>
    <t>黑潮研究(Ⅱ)-2－總計畫</t>
    <phoneticPr fontId="2" type="noConversion"/>
  </si>
  <si>
    <t>臺灣西南海域天然氣水合物儲集層特性與能源潛力評估(3/3)</t>
    <phoneticPr fontId="2" type="noConversion"/>
  </si>
  <si>
    <t>財務資訊、經營能力與訴訟風險(1/3)</t>
    <phoneticPr fontId="2" type="noConversion"/>
  </si>
  <si>
    <t>讓顧客成為稱職的共同生產者: 由社會化觀點探討顧客共同生產行為之影響因素與機制(2/2)</t>
    <phoneticPr fontId="2" type="noConversion"/>
  </si>
  <si>
    <t>西南沖繩海槽海床熱液系統之調查、溫度模型及其與宜蘭平原之接壤(1/3)</t>
    <phoneticPr fontId="2" type="noConversion"/>
  </si>
  <si>
    <t>IT風險控管下「Risk Reduction」和「Risk Coping」對 IT專案績效的影響(3/3)</t>
    <phoneticPr fontId="2" type="noConversion"/>
  </si>
  <si>
    <t>企業政治關聯性對未來盈餘反應係數的影響</t>
    <phoneticPr fontId="2" type="noConversion"/>
  </si>
  <si>
    <t>印度 - 西太平洋區沙丁魚和鯷魚之歷史生物地理學與親緣地理學之研究(3/3)</t>
    <phoneticPr fontId="2" type="noConversion"/>
  </si>
  <si>
    <t>印度 - 西太平洋區沙丁魚和鯷魚之歷史生物地理學與親緣地理學之研究(2/3)</t>
    <phoneticPr fontId="2" type="noConversion"/>
  </si>
  <si>
    <t>臺灣面臨的重大社會經濟議題研究(1/3)</t>
    <phoneticPr fontId="2" type="noConversion"/>
  </si>
  <si>
    <t>運用高階動差資訊建構風險指標(2/2)</t>
    <phoneticPr fontId="2" type="noConversion"/>
  </si>
  <si>
    <t>綜合使用交相關函數以及頻譜同調性研究地震能量散射場以及所對應的速度結構</t>
    <phoneticPr fontId="2" type="noConversion"/>
  </si>
  <si>
    <t>偵測網站應用程式安全弱點的模組化、漸進式分析</t>
    <phoneticPr fontId="2" type="noConversion"/>
  </si>
  <si>
    <t>資訊訓練班</t>
    <phoneticPr fontId="2" type="noConversion"/>
  </si>
  <si>
    <t>個人研究修課-法律學院_x0002_</t>
    <phoneticPr fontId="2" type="noConversion"/>
  </si>
  <si>
    <t>出席國際會議(Asian Law Schools Deans' Forum 2017)</t>
    <phoneticPr fontId="2" type="noConversion"/>
  </si>
  <si>
    <t>高層管理專業教育班</t>
    <phoneticPr fontId="2" type="noConversion"/>
  </si>
  <si>
    <t>講學(長青企業傳承領袖班課程出差費用)管理學院</t>
    <phoneticPr fontId="2" type="noConversion"/>
  </si>
  <si>
    <t>研究(長青企業傳承領袖班課程出差費用)管理學院</t>
    <phoneticPr fontId="2" type="noConversion"/>
  </si>
  <si>
    <t>國際暑期課程-國際事務處</t>
    <phoneticPr fontId="2" type="noConversion"/>
  </si>
  <si>
    <t>訪問(臺灣國立三校土耳其高等教育訪問計畫)</t>
    <phoneticPr fontId="2" type="noConversion"/>
  </si>
  <si>
    <t>捐助昆蟲系教授實驗專用款</t>
    <phoneticPr fontId="2" type="noConversion"/>
  </si>
  <si>
    <t>開會(參加學術研討會並進行移地研究)</t>
    <phoneticPr fontId="2" type="noConversion"/>
  </si>
  <si>
    <t>捐贈教授研究專用款</t>
    <phoneticPr fontId="2" type="noConversion"/>
  </si>
  <si>
    <t>訪問(參訪ABBVIE公司並討論生醫資訊相關研究合作)</t>
    <phoneticPr fontId="2" type="noConversion"/>
  </si>
  <si>
    <t>台大癌症醫院籌備相關費用</t>
    <phoneticPr fontId="2" type="noConversion"/>
  </si>
  <si>
    <t>開會(參加2017年ASCO腸胃道腫瘤年會)</t>
    <phoneticPr fontId="2" type="noConversion"/>
  </si>
  <si>
    <t>進行移地研究與參加研討會</t>
    <phoneticPr fontId="2" type="noConversion"/>
  </si>
  <si>
    <t>捐贈教授研究室研發費用專用款(15%)</t>
    <phoneticPr fontId="2" type="noConversion"/>
  </si>
  <si>
    <t>大學參訪</t>
    <phoneticPr fontId="2" type="noConversion"/>
  </si>
  <si>
    <t>捐助教授專用款</t>
    <phoneticPr fontId="2" type="noConversion"/>
  </si>
  <si>
    <t>參加RWW及ISSCC並發表論文</t>
    <phoneticPr fontId="2" type="noConversion"/>
  </si>
  <si>
    <t>臺大永續基金專用款孳息</t>
    <phoneticPr fontId="2" type="noConversion"/>
  </si>
  <si>
    <t>受贈款項管理費─財務金融學系</t>
    <phoneticPr fontId="2" type="noConversion"/>
  </si>
  <si>
    <t>捐助老師專用款</t>
    <phoneticPr fontId="2" type="noConversion"/>
  </si>
  <si>
    <t>考察(學術訪問)</t>
    <phoneticPr fontId="2" type="noConversion"/>
  </si>
  <si>
    <t>義肢矯具研發與國際交流</t>
    <phoneticPr fontId="2" type="noConversion"/>
  </si>
  <si>
    <t>研討會</t>
    <phoneticPr fontId="2" type="noConversion"/>
  </si>
  <si>
    <t>學術訪問</t>
    <phoneticPr fontId="2" type="noConversion"/>
  </si>
  <si>
    <t>參訪MD Anderson</t>
    <phoneticPr fontId="2" type="noConversion"/>
  </si>
  <si>
    <t>受贈款項管理費─會計學系</t>
    <phoneticPr fontId="2" type="noConversion"/>
  </si>
  <si>
    <t>出席國際研討會論文發表</t>
    <phoneticPr fontId="2" type="noConversion"/>
  </si>
  <si>
    <t>參訪東京杏林大學醫院</t>
    <phoneticPr fontId="2" type="noConversion"/>
  </si>
  <si>
    <t>台成幹細胞治療中心籌備相關費用</t>
    <phoneticPr fontId="2" type="noConversion"/>
  </si>
  <si>
    <t>參加第43屆歐洲骨髓移植學會年會</t>
    <phoneticPr fontId="2" type="noConversion"/>
  </si>
  <si>
    <t>MD Anderson參訪差旅費</t>
    <phoneticPr fontId="2" type="noConversion"/>
  </si>
  <si>
    <t>參加年會</t>
    <phoneticPr fontId="2" type="noConversion"/>
  </si>
  <si>
    <t>參訪</t>
    <phoneticPr fontId="2" type="noConversion"/>
  </si>
  <si>
    <t>開會(參加國際會議發表論文)</t>
    <phoneticPr fontId="2" type="noConversion"/>
  </si>
  <si>
    <t>訓練課程(2017 PSI winter school)</t>
    <phoneticPr fontId="2" type="noConversion"/>
  </si>
  <si>
    <t>參加骨髓移植學會年會</t>
    <phoneticPr fontId="2" type="noConversion"/>
  </si>
  <si>
    <t>開會(美國會計西部區域學術研討會)</t>
    <phoneticPr fontId="2" type="noConversion"/>
  </si>
  <si>
    <t>開會/參訪(HIMSS 2017/Hudson Alpha)</t>
    <phoneticPr fontId="2" type="noConversion"/>
  </si>
  <si>
    <t>參加學會年會</t>
    <phoneticPr fontId="2" type="noConversion"/>
  </si>
  <si>
    <t>發表論文演講</t>
    <phoneticPr fontId="2" type="noConversion"/>
  </si>
  <si>
    <t>捐贈電子所積體電路及系統組之系務與研究發展專用款。(25%)</t>
    <phoneticPr fontId="2" type="noConversion"/>
  </si>
  <si>
    <t>參加ISSCC2017</t>
    <phoneticPr fontId="2" type="noConversion"/>
  </si>
  <si>
    <t>參加骨髓移植年會</t>
    <phoneticPr fontId="2" type="noConversion"/>
  </si>
  <si>
    <t>捐贈荷蘭萊頓大學補助本校數位人文研究中心研究費用</t>
    <phoneticPr fontId="2" type="noConversion"/>
  </si>
  <si>
    <t>研究</t>
    <phoneticPr fontId="2" type="noConversion"/>
  </si>
  <si>
    <t>台大生醫工程產學合作-華人乳癌基因資料庫及個人化雲端諮詢平台(15%)</t>
    <phoneticPr fontId="2" type="noConversion"/>
  </si>
  <si>
    <t>台大─聯發〝無線通訊系統超大型積體電路及架構設計〞</t>
    <phoneticPr fontId="2" type="noConversion"/>
  </si>
  <si>
    <t>ISSCC國際會議</t>
    <phoneticPr fontId="2" type="noConversion"/>
  </si>
  <si>
    <t>土木工程學系越南碩士專班(中興工程)專用款</t>
    <phoneticPr fontId="2" type="noConversion"/>
  </si>
  <si>
    <t>業務洽談</t>
    <phoneticPr fontId="2" type="noConversion"/>
  </si>
  <si>
    <t>開會</t>
    <phoneticPr fontId="2" type="noConversion"/>
  </si>
  <si>
    <t>圖書館協助OCLC公司處理台灣地區管理成員館聯盟經費</t>
    <phoneticPr fontId="2" type="noConversion"/>
  </si>
  <si>
    <t>在職專班-經濟系</t>
    <phoneticPr fontId="2" type="noConversion"/>
  </si>
  <si>
    <t>碩士專班-管院GMBA</t>
    <phoneticPr fontId="2" type="noConversion"/>
  </si>
  <si>
    <t>EMBA專班節餘款</t>
    <phoneticPr fontId="2" type="noConversion"/>
  </si>
  <si>
    <t>國立臺灣大學系統(簡稱NTUS)</t>
    <phoneticPr fontId="2" type="noConversion"/>
  </si>
  <si>
    <t>在職專班-農經系</t>
    <phoneticPr fontId="2" type="noConversion"/>
  </si>
  <si>
    <t>碩專班課程赴日參訪授課</t>
    <phoneticPr fontId="2" type="noConversion"/>
  </si>
  <si>
    <t>李紅春貴儀使用費-加速器質譜碳十四定年及宇宙沉降核素實驗室70%</t>
    <phoneticPr fontId="2" type="noConversion"/>
  </si>
  <si>
    <t>加速器質譜儀碳14定年及石墨合成控制細節</t>
    <phoneticPr fontId="2" type="noConversion"/>
  </si>
  <si>
    <t>土木系計算機使用費</t>
    <phoneticPr fontId="2" type="noConversion"/>
  </si>
  <si>
    <t>夏威夷台大校友會、太平洋風險管理會議、夏威夷大學國家災害培訓中心交流</t>
    <phoneticPr fontId="2" type="noConversion"/>
  </si>
  <si>
    <t>水工所計算機設備使用費</t>
    <phoneticPr fontId="2" type="noConversion"/>
  </si>
  <si>
    <t>第二屆水庫繞道排砂國際研討會</t>
    <phoneticPr fontId="2" type="noConversion"/>
  </si>
  <si>
    <t>拜訪威瑪包浩斯大學</t>
    <phoneticPr fontId="2" type="noConversion"/>
  </si>
  <si>
    <t>應力所計算機使用費</t>
    <phoneticPr fontId="2" type="noConversion"/>
  </si>
  <si>
    <t>訪問巴黎Conservatiore National des Arts(無分攤)</t>
    <phoneticPr fontId="2" type="noConversion"/>
  </si>
  <si>
    <t>赴Santa Clara Aroptech公司訪問</t>
    <phoneticPr fontId="2" type="noConversion"/>
  </si>
  <si>
    <t>計畫結餘款</t>
    <phoneticPr fontId="2" type="noConversion"/>
  </si>
  <si>
    <t>參加「聯合國生物多樣性公約組織第13屆締約方會議」</t>
    <phoneticPr fontId="2" type="noConversion"/>
  </si>
  <si>
    <t>峴港訪問</t>
    <phoneticPr fontId="2" type="noConversion"/>
  </si>
  <si>
    <t>東京考察</t>
    <phoneticPr fontId="2" type="noConversion"/>
  </si>
  <si>
    <t>開會(第二屆symposium on ageing)</t>
    <phoneticPr fontId="2" type="noConversion"/>
  </si>
  <si>
    <t>參加NIMS-NTU annual workshop 與山形大學洽談國際合作</t>
    <phoneticPr fontId="2" type="noConversion"/>
  </si>
  <si>
    <t>開會(2016美國地球物理聯合會)</t>
    <phoneticPr fontId="2" type="noConversion"/>
  </si>
  <si>
    <t>開會(AGU會議)</t>
    <phoneticPr fontId="2" type="noConversion"/>
  </si>
  <si>
    <t>參加移地研究及雙邊交流研討會</t>
    <phoneticPr fontId="2" type="noConversion"/>
  </si>
  <si>
    <t>胡志民市參訪=工業大學學術交流</t>
    <phoneticPr fontId="2" type="noConversion"/>
  </si>
  <si>
    <t>開會=參加2016法國奈米藥學學會年會</t>
    <phoneticPr fontId="2" type="noConversion"/>
  </si>
  <si>
    <t>參加IFARE國際食料資源經濟學研討會並發表文章</t>
    <phoneticPr fontId="2" type="noConversion"/>
  </si>
  <si>
    <t>參加IERC2017會議</t>
    <phoneticPr fontId="2" type="noConversion"/>
  </si>
  <si>
    <t>參加THE 24th Japan Polyimide &amp; Aromatic Polymer Conference及Kyoto institute of Technology</t>
    <phoneticPr fontId="2" type="noConversion"/>
  </si>
  <si>
    <t>參加宏都拉斯國家森林監測系統強化計畫界定任務行前考察參訪(機票費)</t>
    <phoneticPr fontId="2" type="noConversion"/>
  </si>
  <si>
    <t>參訪寮國國家圖書館、寮國國家博物館以及參訪寮國國立大學圖書館並交流</t>
    <phoneticPr fontId="2" type="noConversion"/>
  </si>
  <si>
    <t>參加會議並發表文章及討論計畫相關事宜</t>
    <phoneticPr fontId="2" type="noConversion"/>
  </si>
  <si>
    <t>參加ICCEE研討會及AGU研討會</t>
    <phoneticPr fontId="2" type="noConversion"/>
  </si>
  <si>
    <t>參訪南加大及參加IIMS2017 TPC meeting</t>
    <phoneticPr fontId="2" type="noConversion"/>
  </si>
  <si>
    <t>史丹佛移地研究</t>
    <phoneticPr fontId="2" type="noConversion"/>
  </si>
  <si>
    <t>參加2017ACENS北海道國際會議</t>
    <phoneticPr fontId="2" type="noConversion"/>
  </si>
  <si>
    <t>赴大阪大學移地研究</t>
    <phoneticPr fontId="2" type="noConversion"/>
  </si>
  <si>
    <t>參加Internaional DOI Foundation 會議及訪問學者、演講</t>
    <phoneticPr fontId="2" type="noConversion"/>
  </si>
  <si>
    <t>史丹佛移地研究(商務艙差額)</t>
    <phoneticPr fontId="2" type="noConversion"/>
  </si>
  <si>
    <t>訪問里爾大學及參加The XXI European Conference on the Dynamics of Molecular Systems會議(西班牙105/9/11-9/17生活費)</t>
    <phoneticPr fontId="2" type="noConversion"/>
  </si>
  <si>
    <t>參加千葉工業大學的Faculty Exchange Program會議</t>
    <phoneticPr fontId="2" type="noConversion"/>
  </si>
  <si>
    <t>與Frazier Health Ventrue capital及參加JP Morgan會議</t>
    <phoneticPr fontId="2" type="noConversion"/>
  </si>
  <si>
    <t>參加ACS spring meeting</t>
    <phoneticPr fontId="2" type="noConversion"/>
  </si>
  <si>
    <t>訪問岡山大學環境理工學部</t>
    <phoneticPr fontId="2" type="noConversion"/>
  </si>
  <si>
    <t>與洛杉磯業界業務洽談</t>
    <phoneticPr fontId="2" type="noConversion"/>
  </si>
  <si>
    <t>參加Waste Management Symposia 2017研討會及發表論文</t>
    <phoneticPr fontId="2" type="noConversion"/>
  </si>
  <si>
    <t>參加AMS研討會及訪問演講研究討論</t>
    <phoneticPr fontId="2" type="noConversion"/>
  </si>
  <si>
    <t>參加歐洲台灣研究協會2017年第14屆年會</t>
    <phoneticPr fontId="2" type="noConversion"/>
  </si>
  <si>
    <t>參加歐洲測試會議</t>
    <phoneticPr fontId="2" type="noConversion"/>
  </si>
  <si>
    <t>國際日本文化研究中心圖書館、國立國會圖書館關西分館及同志社大學圖書館調查會議</t>
    <phoneticPr fontId="2" type="noConversion"/>
  </si>
  <si>
    <t>參加IEEE MEMS 2017國際研討會並發表論文</t>
    <phoneticPr fontId="2" type="noConversion"/>
  </si>
  <si>
    <t>出席YMC會議</t>
    <phoneticPr fontId="2" type="noConversion"/>
  </si>
  <si>
    <t>第29屆IEEE國際功率半導體元件和積體電路研討會和新世化電力電子系統研討會</t>
    <phoneticPr fontId="2" type="noConversion"/>
  </si>
  <si>
    <t>參加2017年美國科學推進協會年會</t>
    <phoneticPr fontId="2" type="noConversion"/>
  </si>
  <si>
    <t>參加國際會議並發表論文及訪問南加州大學鍾正明院士並演講</t>
    <phoneticPr fontId="2" type="noConversion"/>
  </si>
  <si>
    <t>參加第三十三屆IEEE半導體散熱研討會發表論文並順道拜訪CSLA</t>
    <phoneticPr fontId="2" type="noConversion"/>
  </si>
  <si>
    <t>參加2017國際智慧材料會議發表論文</t>
    <phoneticPr fontId="2" type="noConversion"/>
  </si>
  <si>
    <t>參加ICNSE研討會</t>
    <phoneticPr fontId="2" type="noConversion"/>
  </si>
  <si>
    <t>至日本東京工業大學參與研討會</t>
    <phoneticPr fontId="2" type="noConversion"/>
  </si>
  <si>
    <t>考察未來能源展及低碳城</t>
    <phoneticPr fontId="2" type="noConversion"/>
  </si>
  <si>
    <t>開會(參加ACS國際會議)</t>
    <phoneticPr fontId="2" type="noConversion"/>
  </si>
  <si>
    <t>開會(參加學術會議演講及國際政治學會之2016世界大會)</t>
    <phoneticPr fontId="2" type="noConversion"/>
  </si>
  <si>
    <t>開會(參加Internaitonal Wearable Expo)</t>
    <phoneticPr fontId="2" type="noConversion"/>
  </si>
  <si>
    <t>參加第六屆奈米材料及太陽能電池國際會議(含移地研究)</t>
    <phoneticPr fontId="2" type="noConversion"/>
  </si>
  <si>
    <t>開會(參加International Seminar on Research and Industry Trends on Smart Agriculture 國際研討會)</t>
    <phoneticPr fontId="2" type="noConversion"/>
  </si>
  <si>
    <t>開會(參加The 5th Asian NIR Symposium (ANS 2016)國際研討會)</t>
    <phoneticPr fontId="2" type="noConversion"/>
  </si>
  <si>
    <t>至London、Norwich、Utrecht、Leiden進行學術訪交流活動</t>
    <phoneticPr fontId="2" type="noConversion"/>
  </si>
  <si>
    <t>開會(參加2017歐洲地球物理學會年會)</t>
    <phoneticPr fontId="2" type="noConversion"/>
  </si>
  <si>
    <t>開會(參加2017歐洲地球科學年會)</t>
    <phoneticPr fontId="2" type="noConversion"/>
  </si>
  <si>
    <t>訪問農業機械展暨畜牧機械展</t>
    <phoneticPr fontId="2" type="noConversion"/>
  </si>
  <si>
    <t>開會(參加IEEE-NEMS2017國際研討會並發表論文)</t>
    <phoneticPr fontId="2" type="noConversion"/>
  </si>
  <si>
    <t>開會(參與歐盟補助國際移工比較研究計畫諮詢會議)</t>
    <phoneticPr fontId="2" type="noConversion"/>
  </si>
  <si>
    <t>參加Son et Lumeiere 2017課程進修</t>
    <phoneticPr fontId="2" type="noConversion"/>
  </si>
  <si>
    <t>訪問京都大學和參加斷層鑽井岩芯檢視和野外考察</t>
    <phoneticPr fontId="2" type="noConversion"/>
  </si>
  <si>
    <t>開會(參加歐洲地球科學學會2017年會)</t>
    <phoneticPr fontId="2" type="noConversion"/>
  </si>
  <si>
    <t>開會(參加CO2GeoNet會議)</t>
    <phoneticPr fontId="2" type="noConversion"/>
  </si>
  <si>
    <t>墨爾本移地研究</t>
    <phoneticPr fontId="2" type="noConversion"/>
  </si>
  <si>
    <t>開會(受邀前往早稻田大學法學院參與國際交換課程講座教授)</t>
    <phoneticPr fontId="2" type="noConversion"/>
  </si>
  <si>
    <t>開會(訪問農業機械展暨畜牧機械展)</t>
    <phoneticPr fontId="2" type="noConversion"/>
  </si>
  <si>
    <t>訪問倫敦大學、參加EGU國際研討會、訪問柏林自由大學</t>
    <phoneticPr fontId="2" type="noConversion"/>
  </si>
  <si>
    <t>開會(參加IZEST Spring Meeting國際會議)</t>
    <phoneticPr fontId="2" type="noConversion"/>
  </si>
  <si>
    <t>訪問宇都宮大學及東京工業大學、表參道、日本台灣交流協會、日本文部省大學、千葉大學、台北經濟駐日處、仙台多媒體中心等地</t>
    <phoneticPr fontId="2" type="noConversion"/>
  </si>
  <si>
    <t>開會(參加第五屆亞太智慧財產論壇並進行報告)</t>
    <phoneticPr fontId="2" type="noConversion"/>
  </si>
  <si>
    <t>參加2017AAS年度大會及移地研究</t>
    <phoneticPr fontId="2" type="noConversion"/>
  </si>
  <si>
    <t>考察(新加坡動物園病理診斷中心/新加坡水族館及動物園考察)</t>
    <phoneticPr fontId="2" type="noConversion"/>
  </si>
  <si>
    <t>參訪及開會(參訪及參加2017NZSEE紐西蘭地震工程研討會)</t>
    <phoneticPr fontId="2" type="noConversion"/>
  </si>
  <si>
    <t>參加因應氣候變遷發展亞洲糧食能源與水之鍊結國際研討會及訪問泰國朱拉隆功大學水資源工程系</t>
    <phoneticPr fontId="2" type="noConversion"/>
  </si>
  <si>
    <t>參加www2017國際研討會</t>
    <phoneticPr fontId="2" type="noConversion"/>
  </si>
  <si>
    <t>參加2nd Workshop on Long-term Monitoring and Data Analysis of Forest Resources and Environment</t>
    <phoneticPr fontId="2" type="noConversion"/>
  </si>
  <si>
    <t>參加2017馬來西亞MTE發明展</t>
    <phoneticPr fontId="2" type="noConversion"/>
  </si>
  <si>
    <t>參加2017歐洲地球科學聯盟年度大會</t>
    <phoneticPr fontId="2" type="noConversion"/>
  </si>
  <si>
    <t>參加2017智慧型科學國際學術會議發表論文</t>
    <phoneticPr fontId="2" type="noConversion"/>
  </si>
  <si>
    <t>參加A11-Energy展覽及訪問Strathclyde大學</t>
    <phoneticPr fontId="2" type="noConversion"/>
  </si>
  <si>
    <t>參加第三屆台大材料-大阪大學銲接研究所雙邊研討會</t>
    <phoneticPr fontId="2" type="noConversion"/>
  </si>
  <si>
    <t>討論航次相關事宜開會及前往聖地牙哥海洋研究所拜訪及討論合作研究事宜</t>
    <phoneticPr fontId="2" type="noConversion"/>
  </si>
  <si>
    <t>參加日本地球科學聯合會-美國地球物理聯合會國際會議</t>
    <phoneticPr fontId="2" type="noConversion"/>
  </si>
  <si>
    <t>參加IEEE International Conference on Applied System Innvation(ICASI 2017)</t>
    <phoneticPr fontId="2" type="noConversion"/>
  </si>
  <si>
    <t>參加JpGU-AGU JOINT MEETING 2017國際會議</t>
    <phoneticPr fontId="2" type="noConversion"/>
  </si>
  <si>
    <t>參加Batsheva Seminar on New Concepts in Biosensing會議並發表研究成果</t>
    <phoneticPr fontId="2" type="noConversion"/>
  </si>
  <si>
    <t>夏威夷檀香山現地踏勘考察</t>
    <phoneticPr fontId="2" type="noConversion"/>
  </si>
  <si>
    <t>天災研究中心助理研究員=潘宗毅=1060316-1060324=美國=夏威夷=開會=參加太平洋風險研討會並發表論文</t>
    <phoneticPr fontId="2" type="noConversion"/>
  </si>
  <si>
    <t>參加2017歐洲地質科學學會年會</t>
    <phoneticPr fontId="2" type="noConversion"/>
  </si>
  <si>
    <t>參加2017日本地質科學聯合會</t>
    <phoneticPr fontId="2" type="noConversion"/>
  </si>
  <si>
    <t>參訪Point  Lobl自然保留局、Facebook公司及Google</t>
    <phoneticPr fontId="2" type="noConversion"/>
  </si>
  <si>
    <t>參加2017歐洲地球科學聯盟年度大會及赴德國水利工程設施、德國聯邦水利研究所等考察</t>
    <phoneticPr fontId="2" type="noConversion"/>
  </si>
  <si>
    <t>參加Fringe 2017國際會議及進行移地研究</t>
    <phoneticPr fontId="2" type="noConversion"/>
  </si>
  <si>
    <t>至延世大學社會系專題演講及研究生座談開會</t>
    <phoneticPr fontId="2" type="noConversion"/>
  </si>
  <si>
    <t>參加OCLC2017全球理事議及參訪UGA總校區圖書館及亞特蘭大校區圖書館</t>
    <phoneticPr fontId="2" type="noConversion"/>
  </si>
  <si>
    <t>參加IMS2017國際會議</t>
    <phoneticPr fontId="2" type="noConversion"/>
  </si>
  <si>
    <t>至哈佛大學進行移地研究</t>
    <phoneticPr fontId="2" type="noConversion"/>
  </si>
  <si>
    <t>參加FEF2017及訪問prof. r. Succi</t>
    <phoneticPr fontId="2" type="noConversion"/>
  </si>
  <si>
    <t>參加APEC PPFS Workshop:Strengthening APEC Cooperation of Food Security and Climate Chang及拜訪相關專家學者</t>
    <phoneticPr fontId="2" type="noConversion"/>
  </si>
  <si>
    <t>與日本山口大學簽屬合作協議及商討合作事宜會議及訪問東京大學、JpGU-AGU Joint Meeting 2017</t>
    <phoneticPr fontId="2" type="noConversion"/>
  </si>
  <si>
    <t>參加CPS WEEK會議及參訪王大壯校友</t>
    <phoneticPr fontId="2" type="noConversion"/>
  </si>
  <si>
    <t>出席ECTC年會及出席IEEE CPMT理事會</t>
    <phoneticPr fontId="2" type="noConversion"/>
  </si>
  <si>
    <t>訪問拜訪業界公司</t>
    <phoneticPr fontId="2" type="noConversion"/>
  </si>
  <si>
    <t>聲學學會聯合會議</t>
    <phoneticPr fontId="2" type="noConversion"/>
  </si>
  <si>
    <t>開會(IEEE SMC 2016)</t>
    <phoneticPr fontId="2" type="noConversion"/>
  </si>
  <si>
    <t>國際會議出席第8屆亞洲有機電子(ACOE)國際研討會會議</t>
    <phoneticPr fontId="2" type="noConversion"/>
  </si>
  <si>
    <t>參與研討會</t>
    <phoneticPr fontId="2" type="noConversion"/>
  </si>
  <si>
    <t>出席POPULATION HEALTH SCIENCESN會議</t>
    <phoneticPr fontId="2" type="noConversion"/>
  </si>
  <si>
    <t>參加「第七屆超穎材料、光子晶體及表面電漿子學國際研討會（META’16）」並發表文章</t>
    <phoneticPr fontId="2" type="noConversion"/>
  </si>
  <si>
    <t>參加2016年亞洲大洋洲地球科學學會(AOSG)年度期中會議</t>
    <phoneticPr fontId="2" type="noConversion"/>
  </si>
  <si>
    <t>開會(Engineering&amp;Technology研討會)</t>
    <phoneticPr fontId="2" type="noConversion"/>
  </si>
  <si>
    <t>國際會議,發表論文(2016IEDM )</t>
    <phoneticPr fontId="2" type="noConversion"/>
  </si>
  <si>
    <t>出席美國光學學會國際研討會會議(OSA)</t>
    <phoneticPr fontId="2" type="noConversion"/>
  </si>
  <si>
    <t>開會(2016智慧型結構與材料以及非破壞性評估與健全性檢測會議)</t>
    <phoneticPr fontId="2" type="noConversion"/>
  </si>
  <si>
    <t>參加美國氣象學會2017年度大會</t>
    <phoneticPr fontId="2" type="noConversion"/>
  </si>
  <si>
    <t>受邀中華科工會演講</t>
    <phoneticPr fontId="2" type="noConversion"/>
  </si>
  <si>
    <t>開會(3GPP標準制定會議)</t>
    <phoneticPr fontId="2" type="noConversion"/>
  </si>
  <si>
    <t>開會(3TPP RANI NR 通訊標準會議)</t>
    <phoneticPr fontId="2" type="noConversion"/>
  </si>
  <si>
    <t>IEEE EDTM2017</t>
    <phoneticPr fontId="2" type="noConversion"/>
  </si>
  <si>
    <t>開會(ISCA TPC meeting)</t>
    <phoneticPr fontId="2" type="noConversion"/>
  </si>
  <si>
    <t>2017亞洲工程與自然科學研討會</t>
    <phoneticPr fontId="2" type="noConversion"/>
  </si>
  <si>
    <t>參加東京筑波大學、早稻田大學研討會；參訪東京國際展示場參觀展覽</t>
    <phoneticPr fontId="2" type="noConversion"/>
  </si>
  <si>
    <t>參加2017DAC TPC會議</t>
    <phoneticPr fontId="2" type="noConversion"/>
  </si>
  <si>
    <t>參加國際研討會</t>
    <phoneticPr fontId="2" type="noConversion"/>
  </si>
  <si>
    <t>參加AOGS半年度期中會議</t>
    <phoneticPr fontId="2" type="noConversion"/>
  </si>
  <si>
    <t>參加DPT授課臨床教學</t>
    <phoneticPr fontId="2" type="noConversion"/>
  </si>
  <si>
    <t>參加2016美國心臟學會會議</t>
    <phoneticPr fontId="2" type="noConversion"/>
  </si>
  <si>
    <t>參加美國神經科學學會會議</t>
    <phoneticPr fontId="2" type="noConversion"/>
  </si>
  <si>
    <t>參加2016美國細胞生物學會年會</t>
    <phoneticPr fontId="2" type="noConversion"/>
  </si>
  <si>
    <t>參加歐洲醫學教育學會</t>
    <phoneticPr fontId="2" type="noConversion"/>
  </si>
  <si>
    <t>參加第七屆亞洲實驗動物科學聯盟研討會</t>
    <phoneticPr fontId="2" type="noConversion"/>
  </si>
  <si>
    <t>出席第五屆國際研討會探討藥理學及區域性天然物藥理學</t>
    <phoneticPr fontId="2" type="noConversion"/>
  </si>
  <si>
    <t>參加罕見疾病基因體學國際研討會</t>
    <phoneticPr fontId="2" type="noConversion"/>
  </si>
  <si>
    <t xml:space="preserve">建教合作-(Eco)Development of novel energy-saving and insecticide-free strategies for the control of dengue virus
</t>
    <phoneticPr fontId="2" type="noConversion"/>
  </si>
  <si>
    <t>參加日本相模原市麻布大學舉辦之第14屆亞太人畜共通寄生蟲症國際研討會</t>
    <phoneticPr fontId="2" type="noConversion"/>
  </si>
  <si>
    <t>建教合作-(衛福部MOHW)105年度「醫療器材援助平台計畫」</t>
    <phoneticPr fontId="2" type="noConversion"/>
  </si>
  <si>
    <t>追蹤醫療儀器使用情形及協助儀器安裝操作和教學指導並進行相關醫療參訪活動等工作</t>
    <phoneticPr fontId="2" type="noConversion"/>
  </si>
  <si>
    <t>建教合作-(衛福部MOHW)106年度「醫療器材援助平台計畫」</t>
    <phoneticPr fontId="2" type="noConversion"/>
  </si>
  <si>
    <t>至緬甸教導捐贈項目協助進行儀器現場裝置及基礎維修教育訓練並追蹤儀器使用情形</t>
    <phoneticPr fontId="2" type="noConversion"/>
  </si>
  <si>
    <t>建教合作-(衛福部MOHW)107年度「醫療器材援助平台計畫」</t>
    <phoneticPr fontId="2" type="noConversion"/>
  </si>
  <si>
    <t>出席AIDS2016國際會議並發表學術演講</t>
    <phoneticPr fontId="2" type="noConversion"/>
  </si>
  <si>
    <t>參加TumorImmunologyAndImmunotherapy</t>
    <phoneticPr fontId="2" type="noConversion"/>
  </si>
  <si>
    <t>至吉里巴斯教導捐贈項目協助進行儀器現場裝置及基礎維修教育訓練並追蹤儀器使用情形</t>
    <phoneticPr fontId="2" type="noConversion"/>
  </si>
  <si>
    <t>至德島大學.京都藥科大學演講</t>
    <phoneticPr fontId="2" type="noConversion"/>
  </si>
  <si>
    <t>參加2017材料工程與奈米科學國際研討會</t>
    <phoneticPr fontId="2" type="noConversion"/>
  </si>
  <si>
    <t>至奧地利薩爾茲堡參加生殖道感染與癌症歐洲研究組織2016國際研討會</t>
    <phoneticPr fontId="2" type="noConversion"/>
  </si>
  <si>
    <t>參加2016國際昆蟲會議</t>
    <phoneticPr fontId="2" type="noConversion"/>
  </si>
  <si>
    <t>參加第十六屆免疫醫學會</t>
    <phoneticPr fontId="2" type="noConversion"/>
  </si>
  <si>
    <t>參加歐洲藥物化學聯合會2016國際藥物化學研討會</t>
    <phoneticPr fontId="2" type="noConversion"/>
  </si>
  <si>
    <t>參加鉅量生產蚊媒課程</t>
    <phoneticPr fontId="2" type="noConversion"/>
  </si>
  <si>
    <t>出席高等教育論壇所舉辦之亞太生命科學與生物工程會議</t>
    <phoneticPr fontId="2" type="noConversion"/>
  </si>
  <si>
    <t>進行學術會議演講</t>
    <phoneticPr fontId="2" type="noConversion"/>
  </si>
  <si>
    <t>參加國際職業衛生學會學術委員會和活躍老化研討會</t>
    <phoneticPr fontId="2" type="noConversion"/>
  </si>
  <si>
    <t>參加2017實驗生物聯合學會</t>
    <phoneticPr fontId="2" type="noConversion"/>
  </si>
  <si>
    <t>參加2017第五屆多功能及複合與奈米材料國際研討會</t>
    <phoneticPr fontId="2" type="noConversion"/>
  </si>
  <si>
    <t>參加國際躁鬱症學會年會</t>
    <phoneticPr fontId="2" type="noConversion"/>
  </si>
  <si>
    <t>參加國際生活品質學會第23屆年會暨學術研討會</t>
    <phoneticPr fontId="2" type="noConversion"/>
  </si>
  <si>
    <t>2016LSBE會議</t>
    <phoneticPr fontId="2" type="noConversion"/>
  </si>
  <si>
    <t>參加2016年第四屆T&amp;TIAC國際氣膠研討會</t>
    <phoneticPr fontId="2" type="noConversion"/>
  </si>
  <si>
    <t>參加2016ICEM國際研討會議</t>
    <phoneticPr fontId="2" type="noConversion"/>
  </si>
  <si>
    <t>參加第41屆日本研究皮膚科醫學會年會</t>
    <phoneticPr fontId="2" type="noConversion"/>
  </si>
  <si>
    <t>參加國際神經與脊髓會議</t>
    <phoneticPr fontId="2" type="noConversion"/>
  </si>
  <si>
    <t>參加2016美國心臟學會年會</t>
    <phoneticPr fontId="2" type="noConversion"/>
  </si>
  <si>
    <t>參加2016年美國醣生物學年會</t>
    <phoneticPr fontId="2" type="noConversion"/>
  </si>
  <si>
    <t>參加AACRTumorImmunologyandImmunotherapyConference</t>
    <phoneticPr fontId="2" type="noConversion"/>
  </si>
  <si>
    <t>參加第7屆ISPORAsia-PacificConference會議</t>
    <phoneticPr fontId="2" type="noConversion"/>
  </si>
  <si>
    <t>參加EMBC會議</t>
    <phoneticPr fontId="2" type="noConversion"/>
  </si>
  <si>
    <t>參加2016感染疾病週會議</t>
    <phoneticPr fontId="2" type="noConversion"/>
  </si>
  <si>
    <t>參加美國細胞生物學年會</t>
    <phoneticPr fontId="2" type="noConversion"/>
  </si>
  <si>
    <t>參加第24屆CochraneColloquiumSeoul會議</t>
    <phoneticPr fontId="2" type="noConversion"/>
  </si>
  <si>
    <t>參加UAECancerCongress2016研討會</t>
    <phoneticPr fontId="2" type="noConversion"/>
  </si>
  <si>
    <t>參加第4屆亞洲實驗室晶片年會</t>
    <phoneticPr fontId="2" type="noConversion"/>
  </si>
  <si>
    <t>參加2016年美國腎臟醫學會年會</t>
    <phoneticPr fontId="2" type="noConversion"/>
  </si>
  <si>
    <t>參加第六屆亞洲聯合足踝醫學會</t>
    <phoneticPr fontId="2" type="noConversion"/>
  </si>
  <si>
    <t>參加2016歐洲消化系醫學會年會</t>
    <phoneticPr fontId="2" type="noConversion"/>
  </si>
  <si>
    <t>參加2016美國醫學院聯合會年會</t>
    <phoneticPr fontId="2" type="noConversion"/>
  </si>
  <si>
    <t>參加第2屆亞洲機器手臂手術聯合會議</t>
    <phoneticPr fontId="2" type="noConversion"/>
  </si>
  <si>
    <t>參加2016美國生命倫理學會年會</t>
    <phoneticPr fontId="2" type="noConversion"/>
  </si>
  <si>
    <t>參加第47屆國際抗癆聯盟肺部健康世界大會</t>
    <phoneticPr fontId="2" type="noConversion"/>
  </si>
  <si>
    <t>參加國際法醫毒物學年會</t>
    <phoneticPr fontId="2" type="noConversion"/>
  </si>
  <si>
    <t>出席第35屆美洲氣膠研討會及呼吸防護工作坊</t>
    <phoneticPr fontId="2" type="noConversion"/>
  </si>
  <si>
    <t>參加2016ICRE會議</t>
    <phoneticPr fontId="2" type="noConversion"/>
  </si>
  <si>
    <t>參加亞太心律醫學會</t>
    <phoneticPr fontId="2" type="noConversion"/>
  </si>
  <si>
    <t>參加抗菌藥物開發會議</t>
    <phoneticPr fontId="2" type="noConversion"/>
  </si>
  <si>
    <t>參加第16屆國際醫學工程研討會</t>
    <phoneticPr fontId="2" type="noConversion"/>
  </si>
  <si>
    <t>參加美國公共衛生協會第144屆年度會議與世博會</t>
    <phoneticPr fontId="2" type="noConversion"/>
  </si>
  <si>
    <t>參加2016年美國血液病學會年會</t>
    <phoneticPr fontId="2" type="noConversion"/>
  </si>
  <si>
    <t>參加ACMRACS會議</t>
    <phoneticPr fontId="2" type="noConversion"/>
  </si>
  <si>
    <t>參加2016分子寄生蟲會議</t>
    <phoneticPr fontId="2" type="noConversion"/>
  </si>
  <si>
    <t>參加全球衛生安全追求防疫體之傳染病整合防治研究106年計畫決選會議</t>
    <phoneticPr fontId="2" type="noConversion"/>
  </si>
  <si>
    <t>參加2016美國細胞生物學年會議</t>
    <phoneticPr fontId="2" type="noConversion"/>
  </si>
  <si>
    <t>參加第95屆國際牙科醫學會年會</t>
    <phoneticPr fontId="2" type="noConversion"/>
  </si>
  <si>
    <t>參加細胞激素相關會議</t>
    <phoneticPr fontId="2" type="noConversion"/>
  </si>
  <si>
    <t>參加2017年骨科研究學會年度會議</t>
    <phoneticPr fontId="2" type="noConversion"/>
  </si>
  <si>
    <t>參加美國癌症研究學會年會</t>
    <phoneticPr fontId="2" type="noConversion"/>
  </si>
  <si>
    <t>參加2017AACR會議</t>
    <phoneticPr fontId="2" type="noConversion"/>
  </si>
  <si>
    <t>參加GRC會議</t>
    <phoneticPr fontId="2" type="noConversion"/>
  </si>
  <si>
    <t>參加美國骨科醫學會</t>
    <phoneticPr fontId="2" type="noConversion"/>
  </si>
  <si>
    <t>參加2017美國癌症研究學會年度會員大會</t>
    <phoneticPr fontId="2" type="noConversion"/>
  </si>
  <si>
    <t>參加第19屆國際藥物經濟暨效果研究學會歐洲年度大會</t>
    <phoneticPr fontId="2" type="noConversion"/>
  </si>
  <si>
    <t>參加研究皮膚醫學會(SID)年會</t>
    <phoneticPr fontId="2" type="noConversion"/>
  </si>
  <si>
    <t>參加第五屆歐洲分子診斷學研討會</t>
    <phoneticPr fontId="2" type="noConversion"/>
  </si>
  <si>
    <t>參加美國癌症研究學會2017年會</t>
    <phoneticPr fontId="2" type="noConversion"/>
  </si>
  <si>
    <t>出席微生物學會2017年會</t>
    <phoneticPr fontId="2" type="noConversion"/>
  </si>
  <si>
    <t>參加第69屆日本婦產科學會年會</t>
    <phoneticPr fontId="2" type="noConversion"/>
  </si>
  <si>
    <t>參加2017年分子細胞生物學年會國際研討會</t>
    <phoneticPr fontId="2" type="noConversion"/>
  </si>
  <si>
    <t>參加2017高登研究會議:指向性細胞遷移</t>
    <phoneticPr fontId="2" type="noConversion"/>
  </si>
  <si>
    <t>參加2016年度復甦醫學會議</t>
    <phoneticPr fontId="2" type="noConversion"/>
  </si>
  <si>
    <t>參加AEDF會議及進行移地研究</t>
    <phoneticPr fontId="2" type="noConversion"/>
  </si>
  <si>
    <t>參加2017ACCR會議</t>
    <phoneticPr fontId="2" type="noConversion"/>
  </si>
  <si>
    <t>參加東北大學TEDxTohokuUniversity活動</t>
    <phoneticPr fontId="2" type="noConversion"/>
  </si>
  <si>
    <t>參加2017世界肝臟會議</t>
    <phoneticPr fontId="2" type="noConversion"/>
  </si>
  <si>
    <t>參加美國職能治療學會學術研討會/至西北大學PROMIS中心進行移地研究</t>
    <phoneticPr fontId="2" type="noConversion"/>
  </si>
  <si>
    <t>參加2017美國ExperimentalBiology會議</t>
    <phoneticPr fontId="2" type="noConversion"/>
  </si>
  <si>
    <t>參加第25屆國際醫學磁共振學會年會</t>
    <phoneticPr fontId="2" type="noConversion"/>
  </si>
  <si>
    <t>參加第50屆日本發育生物學會</t>
    <phoneticPr fontId="2" type="noConversion"/>
  </si>
  <si>
    <t>參加第12屆腦部損傷世界大會</t>
    <phoneticPr fontId="2" type="noConversion"/>
  </si>
  <si>
    <t>參加DigestiveDiseaseWeek(DDW)2017</t>
    <phoneticPr fontId="2" type="noConversion"/>
  </si>
  <si>
    <t>參加2017年消化系醫學週會議</t>
    <phoneticPr fontId="2" type="noConversion"/>
  </si>
  <si>
    <t>參加2017年美國消化系醫學週會議</t>
    <phoneticPr fontId="2" type="noConversion"/>
  </si>
  <si>
    <t>參加第27屆環境毒物學與化學學會歐洲學會</t>
    <phoneticPr fontId="2" type="noConversion"/>
  </si>
  <si>
    <t>參加2017東京醫學暨科學教育國際論壇</t>
    <phoneticPr fontId="2" type="noConversion"/>
  </si>
  <si>
    <t>進行短期研究</t>
    <phoneticPr fontId="2" type="noConversion"/>
  </si>
  <si>
    <t>大阪大學參訪及研修</t>
    <phoneticPr fontId="2" type="noConversion"/>
  </si>
  <si>
    <t>參加2017年美國毒理學會</t>
    <phoneticPr fontId="2" type="noConversion"/>
  </si>
  <si>
    <t>參加第13屆國際阿茲海默症及帕金森氏症研討會</t>
    <phoneticPr fontId="2" type="noConversion"/>
  </si>
  <si>
    <t>參加第一屆全球分病理學會議</t>
    <phoneticPr fontId="2" type="noConversion"/>
  </si>
  <si>
    <t>參加第17屆美國生化分生年會</t>
    <phoneticPr fontId="2" type="noConversion"/>
  </si>
  <si>
    <t>參加第8屆國際細胞自噬作用研討會</t>
    <phoneticPr fontId="2" type="noConversion"/>
  </si>
  <si>
    <t>進行實驗收集資料分析整理與撰寫研究成果</t>
    <phoneticPr fontId="2" type="noConversion"/>
  </si>
  <si>
    <t>參加第二屆耳內視鏡手術世界大會</t>
    <phoneticPr fontId="2" type="noConversion"/>
  </si>
  <si>
    <t>參加2017國際中風醫學會議</t>
    <phoneticPr fontId="2" type="noConversion"/>
  </si>
  <si>
    <t>參加Keystone會議：老化及其機轉</t>
    <phoneticPr fontId="2" type="noConversion"/>
  </si>
  <si>
    <t>參加英國職業衛生學會年會</t>
    <phoneticPr fontId="2" type="noConversion"/>
  </si>
  <si>
    <t>參加2017年第六屆化學、生物與環境科學國際研討會</t>
    <phoneticPr fontId="2" type="noConversion"/>
  </si>
  <si>
    <t>參加2017美國化學年會</t>
    <phoneticPr fontId="2" type="noConversion"/>
  </si>
  <si>
    <t>參加美國癌症協會2017年度聯合會議</t>
    <phoneticPr fontId="2" type="noConversion"/>
  </si>
  <si>
    <t>參加2017年奠基石會議</t>
    <phoneticPr fontId="2" type="noConversion"/>
  </si>
  <si>
    <t>參加2017年生醫材料學會年會暨國際研討會</t>
    <phoneticPr fontId="2" type="noConversion"/>
  </si>
  <si>
    <t>參加AsCNP2017會議</t>
    <phoneticPr fontId="2" type="noConversion"/>
  </si>
  <si>
    <t>參加世界藥劑科學研討會</t>
    <phoneticPr fontId="2" type="noConversion"/>
  </si>
  <si>
    <t>參加亞太肝臟醫學會研討會</t>
    <phoneticPr fontId="2" type="noConversion"/>
  </si>
  <si>
    <t>參加第25屆國際醫學磁共振學會</t>
    <phoneticPr fontId="2" type="noConversion"/>
  </si>
  <si>
    <t>參與台波國際合作人員交流PPP計畫</t>
    <phoneticPr fontId="2" type="noConversion"/>
  </si>
  <si>
    <t>1060307-1060310至東京參加東京食品展觀摩學習</t>
    <phoneticPr fontId="2" type="noConversion"/>
  </si>
  <si>
    <t>1060317-1060321至日本參加日本木材學會大會發表論文</t>
    <phoneticPr fontId="2" type="noConversion"/>
  </si>
  <si>
    <t>1060508-1060511至首爾參加東京大學演習林與亞洲各實驗合作執行JSPS-C2C國際研討會</t>
    <phoneticPr fontId="2" type="noConversion"/>
  </si>
  <si>
    <t>科技部補助計畫-利用新一代向日葵八號氣象衛星於陳有蘭溪集水區雨量預報之研究</t>
    <phoneticPr fontId="2" type="noConversion"/>
  </si>
  <si>
    <t>1060422-1060501前往奧地利維也納參加2017歐洲地球科學聯盟(EGU)國際研討會</t>
    <phoneticPr fontId="2" type="noConversion"/>
  </si>
  <si>
    <t>科技部補助計畫-地景變遷及全球暖化對中海拔森林生態系微氣候影響評估 (III)</t>
    <phoneticPr fontId="2" type="noConversion"/>
  </si>
  <si>
    <t>1060419-1060501前往奧地維也納參加2017歐洲地球聯盟(EGU)國際研討會</t>
    <phoneticPr fontId="2" type="noConversion"/>
  </si>
  <si>
    <t>科技部補助計畫-中海拔人工林生態系永續經營及生物多樣性資源利用</t>
    <phoneticPr fontId="2" type="noConversion"/>
  </si>
  <si>
    <t>1060419-1060501前往奧地利維也納參加2017歐洲地球聯盟(EGU)國際研討會</t>
    <phoneticPr fontId="2" type="noConversion"/>
  </si>
  <si>
    <t>科技部補助計畫-土樟枝葉之生物活性成分及其作用機制</t>
    <phoneticPr fontId="2" type="noConversion"/>
  </si>
  <si>
    <t>1060611-1060618前往加拿大溫哥華參加2017國際森林研究機構聯合會國際研討會第5屆森林產物論文發表</t>
    <phoneticPr fontId="2" type="noConversion"/>
  </si>
  <si>
    <t>第17屆(第3年)國家講座主持人-104學年度第2學期及105學年度第1學期補助經費</t>
    <phoneticPr fontId="2" type="noConversion"/>
  </si>
  <si>
    <t>中國大陸.上海.研究調查105/12/26-12/31</t>
    <phoneticPr fontId="2" type="noConversion"/>
  </si>
  <si>
    <t>第17屆(第2年)國家講座主持人-103學年度第2學期及104學年度第1學期補助經費</t>
    <phoneticPr fontId="2" type="noConversion"/>
  </si>
  <si>
    <t>中國大陸.浙江金華市/江蘇南京市.參訪師範及東南大學1060412-1060419</t>
    <phoneticPr fontId="2" type="noConversion"/>
  </si>
  <si>
    <t>第18屆(第3年)國家講座主持人-105學年度第2學期及106學年度第1學期補助經費</t>
    <phoneticPr fontId="2" type="noConversion"/>
  </si>
  <si>
    <t>中國大陸.上海.移地研究1060512-1060513</t>
    <phoneticPr fontId="2" type="noConversion"/>
  </si>
  <si>
    <t>邁向頂尖大學計畫</t>
    <phoneticPr fontId="2" type="noConversion"/>
  </si>
  <si>
    <t>研發處研發長+1060219-1060222+4天+中國大陸+香港+開會(APRI研討會)</t>
    <phoneticPr fontId="2" type="noConversion"/>
  </si>
  <si>
    <t>凝態中心教授+1060408-1060421+14天+中國大陸、英國+上海復旦大學、曼徹斯特大學-訪問(上海4/8-10、20-21(5天:27,497元-經費不足實支)</t>
    <phoneticPr fontId="2" type="noConversion"/>
  </si>
  <si>
    <t>國際事務處副理+1060425-1060427+2天+北京+北京市+開會(辦理北大臺大日)</t>
    <phoneticPr fontId="2" type="noConversion"/>
  </si>
  <si>
    <t>邁向頂尖大學計畫</t>
    <phoneticPr fontId="2" type="noConversion"/>
  </si>
  <si>
    <t>歷史系教授+1060424-1060427+4天+北京+北京市+開會(參加北大台大日)</t>
    <phoneticPr fontId="2" type="noConversion"/>
  </si>
  <si>
    <t>校史館營運組組長+1060424-1060428+5天+北京+北京市+訪問(參與北大臺大日交流參訪)</t>
    <phoneticPr fontId="2" type="noConversion"/>
  </si>
  <si>
    <t>醫學院教授+1060425-1060427+3天+北京+北京市+開會(參加北京大學舉辦「北大臺大日」)</t>
    <phoneticPr fontId="2" type="noConversion"/>
  </si>
  <si>
    <t>邁向頂尖大學計畫</t>
    <phoneticPr fontId="2" type="noConversion"/>
  </si>
  <si>
    <t>光電所特聘教授+1060424-1060426+3天+北京+北京市+開會(參加北大舉辦之台大日)</t>
    <phoneticPr fontId="2" type="noConversion"/>
  </si>
  <si>
    <t>學術副校長室教授+1060424-1060427+4天+北京+北京市+開會(赴北京大學參加北大臺大日)</t>
    <phoneticPr fontId="2" type="noConversion"/>
  </si>
  <si>
    <t>大氣系教授+1060424-1060426+3天+北京+北京市+開會(赴北京大學參加北大臺大日)</t>
    <phoneticPr fontId="2" type="noConversion"/>
  </si>
  <si>
    <t>心理系副教授+1060424-1060427+4天+北京+北京市+開會(赴北京大學參加北大臺大日)</t>
    <phoneticPr fontId="2" type="noConversion"/>
  </si>
  <si>
    <t>國際事務處幹事+1060414-1060417+4天+浙江省+寧波市+訪問(英國諾丁漢大學寧波分校Open Day)</t>
    <phoneticPr fontId="2" type="noConversion"/>
  </si>
  <si>
    <t>大氣系教授+1060425-1060426+2天+北京+北京市+訪問(北京大學參訪)</t>
    <phoneticPr fontId="2" type="noConversion"/>
  </si>
  <si>
    <t>學術副校長室教授+1060219-1060221+3天+香港+香港+開會(參加APRI研究倫理國際會議)</t>
    <phoneticPr fontId="2" type="noConversion"/>
  </si>
  <si>
    <t>電資學院教授+1060424-1060427+4天+北京+北京市+開會(參加臺大北大日)</t>
    <phoneticPr fontId="2" type="noConversion"/>
  </si>
  <si>
    <t>管理學院教授+1060424-1060426+3天+北京+北京市+開會(出席北大台大日)</t>
    <phoneticPr fontId="2" type="noConversion"/>
  </si>
  <si>
    <t>國際事務處幹事+1060307-1060310+4天+香港+香港+開會(參加加州大學教育研討會)</t>
    <phoneticPr fontId="2" type="noConversion"/>
  </si>
  <si>
    <t>材料系教授+1060424-1060427+4天+北京+北京市+開會(參與北京大學合辦「北大台大日」)</t>
    <phoneticPr fontId="2" type="noConversion"/>
  </si>
  <si>
    <t>圖資系教授+1060424-1060427+4天+北京+北京市+開會(參與北京大學合辦「北大台大日」)</t>
    <phoneticPr fontId="2" type="noConversion"/>
  </si>
  <si>
    <t>職衛所教授+1060425-1060426+2天+北京+北京市+開會(參加台大北大環境論壇)</t>
    <phoneticPr fontId="2" type="noConversion"/>
  </si>
  <si>
    <t>校長室經理+1060425-1060427+3天+北京+北京市+開會/訪問(參加台大北大日及參訪清華大學)</t>
    <phoneticPr fontId="2" type="noConversion"/>
  </si>
  <si>
    <t>兒少暨家庭研究中心教授+1060424-1060427+4天+北京+北京市+開會(參加台大北大日)</t>
    <phoneticPr fontId="2" type="noConversion"/>
  </si>
  <si>
    <t>心理系教授+1060425-1060427+3天+北京+北京市+開會(參加北大台大日)</t>
    <phoneticPr fontId="2" type="noConversion"/>
  </si>
  <si>
    <t>創新設計學院副教授+1060424-1060427+4天+北京+北京市+開會(參加北大台大日)</t>
    <phoneticPr fontId="2" type="noConversion"/>
  </si>
  <si>
    <t>環工所教授+1060424-1060427+4天+北京+北京市+開會(參加北大台大日環境論壇)</t>
    <phoneticPr fontId="2" type="noConversion"/>
  </si>
  <si>
    <t>校史館營運組教授+1060424-1060429+4天+北京+北京市+開會(參加北大台大日)</t>
    <phoneticPr fontId="2" type="noConversion"/>
  </si>
  <si>
    <t>創創中心兼任助理+1060314-1060316+3天+香港+香港+開會(參加創創中心與香港理工大學合作會議)</t>
    <phoneticPr fontId="2" type="noConversion"/>
  </si>
  <si>
    <t>新聞所副教授+1060109-1060119+11天+香港+香港+訪問(赴香港中文大學演講交流等)</t>
    <phoneticPr fontId="2" type="noConversion"/>
  </si>
  <si>
    <t>生科系副教授+1060423-1060427+5天+北京+北京市+開會(參與臺大北大日)</t>
    <phoneticPr fontId="2" type="noConversion"/>
  </si>
  <si>
    <t>生演所副教授+1060423-1060427+5天+北京+北京市+開會(參與臺大北大日)</t>
    <phoneticPr fontId="2" type="noConversion"/>
  </si>
  <si>
    <t>醫學院副教授+1060425-1060427+3天+北京+北京市+開會(參與臺大北大日)</t>
    <phoneticPr fontId="2" type="noConversion"/>
  </si>
  <si>
    <t>地理系教授+1060424-1060426+3天+北京+北京市+開會(參與臺大北大日)</t>
    <phoneticPr fontId="2" type="noConversion"/>
  </si>
  <si>
    <t>職衛所教授+1060424-1060427+4天+北京+北京市+開會(參加臺大北大日)</t>
    <phoneticPr fontId="2" type="noConversion"/>
  </si>
  <si>
    <t>物理所教授+1060514-1060520+7天+中國大陸+上海+開會(LHCP2017會議)</t>
    <phoneticPr fontId="2" type="noConversion"/>
  </si>
  <si>
    <t>臺灣歐盟中心執行長+1060512-1060515+4天+香港+香港+訪問(赴浸會大學帶領學參與模擬歐盟)</t>
    <phoneticPr fontId="2" type="noConversion"/>
  </si>
  <si>
    <t>職衛所教授+1060424-1060426+3天+北京+北京市+開會(出席台大北大日)</t>
    <phoneticPr fontId="2" type="noConversion"/>
  </si>
  <si>
    <t>國際事務處幹事+1060424-1060426+3天+北京+北京市+開會(出席台大北大日)</t>
    <phoneticPr fontId="2" type="noConversion"/>
  </si>
  <si>
    <t>醫學院教授+1060425-1060427+3天+北京+北京市+開會(出席台大北大日)</t>
    <phoneticPr fontId="2" type="noConversion"/>
  </si>
  <si>
    <t>法律學院教授+1060424-1060426+3天+北京+北京市+開會(參加臺大北大日)</t>
    <phoneticPr fontId="2" type="noConversion"/>
  </si>
  <si>
    <t>文書組組長+1060424-1060428+5天+北京+北京市+開會(參加臺大北大日)</t>
    <phoneticPr fontId="2" type="noConversion"/>
  </si>
  <si>
    <t>歐盟中心執行長+1060519-1060520+2天+北京+北京市+訪問(拜會中國社科院歐洲所討論兩岸歐盟研究論壇及出版事宜)</t>
    <phoneticPr fontId="2" type="noConversion"/>
  </si>
  <si>
    <t>法律學院教授+10604024-1060426+3天+北京+北京市+訪問(參加臺大北大日)</t>
    <phoneticPr fontId="2" type="noConversion"/>
  </si>
  <si>
    <t>社科學院教授+10604025-1060427+3天+北京+北京市+訪問(參加臺大北大日)</t>
    <phoneticPr fontId="2" type="noConversion"/>
  </si>
  <si>
    <t>化學系幹事+1060424-1060427+4天+北京+北京市+訪問(前往北京大學化學院進行學術交流)</t>
    <phoneticPr fontId="2" type="noConversion"/>
  </si>
  <si>
    <t>社工系教授+1060424-1060427+4天+北京+北京市+開會(參加台大北大日)</t>
    <phoneticPr fontId="2" type="noConversion"/>
  </si>
  <si>
    <t>中文系教授+1060505-1060508+4天+中國大陸+杭州師範大學+開會(中國哲學的概念與方法論)</t>
    <phoneticPr fontId="2" type="noConversion"/>
  </si>
  <si>
    <t>護理系教授+1060425-11060427+3天+北京+北京市+開會(參加臺大北大日)</t>
    <phoneticPr fontId="2" type="noConversion"/>
  </si>
  <si>
    <t>副校長室教授+1060519-1060522+4天+浙江省/江蘇省+杭州/南京+訪問/開會(參加浙江大學周年校慶/APRU副校長會議)</t>
    <phoneticPr fontId="2" type="noConversion"/>
  </si>
  <si>
    <t>國際事務處幹事+1060414-1060417+4天+浙江省+寧波+訪問(訪問諾丁漢大學)</t>
    <phoneticPr fontId="2" type="noConversion"/>
  </si>
  <si>
    <t>台灣歐盟中心教授+1060519-1060520+2天+北京+北京市+訪問(拜會社科院)</t>
    <phoneticPr fontId="2" type="noConversion"/>
  </si>
  <si>
    <t>心理系助理教授+郭柏呈+1060515-1060519+5天+北京+北京市+訪問(參加2017臺大/北大/香港中文大學心理系學術交流活動)</t>
    <phoneticPr fontId="2" type="noConversion"/>
  </si>
  <si>
    <t>心理系助理教授+1060515-1060519+5天+北京+北京市+訪問(參加2017臺大/北大/香港中文大學心理系學術交流活動)</t>
    <phoneticPr fontId="2" type="noConversion"/>
  </si>
  <si>
    <t>生工系教授+1060424-1060427+4天+北京+北京市+開會(參加北大臺大日)</t>
    <phoneticPr fontId="2" type="noConversion"/>
  </si>
  <si>
    <t>校長室教授+1060425-1060427+3天+北京+北京市+開會(參加台大北大日)</t>
    <phoneticPr fontId="2" type="noConversion"/>
  </si>
  <si>
    <t>醫工所碩士生+1060101-1060118+18天+北京+北京市+進修(赴北京大學任交換學生)</t>
    <phoneticPr fontId="2" type="noConversion"/>
  </si>
  <si>
    <t>補助收入-教育部-補助大專校院推動臺灣研究國際合作計畫-健康、人文與歷史記憶(1):臺灣臨終照護研究</t>
    <phoneticPr fontId="2" type="noConversion"/>
  </si>
  <si>
    <t>至香港中文大學參加聯合學術研討會</t>
    <phoneticPr fontId="2" type="noConversion"/>
  </si>
  <si>
    <t>補助收入-教育部-補助大專校院推動臺灣研究國際合作計畫-健康、人文與歷史記憶(2):臺灣臨終照護研究</t>
    <phoneticPr fontId="2" type="noConversion"/>
  </si>
  <si>
    <t>補助收入-教育部-補助大專校院推動臺灣研究國際合作計畫-健康、人文與歷史記憶(3):臺灣臨終照護研究</t>
    <phoneticPr fontId="2" type="noConversion"/>
  </si>
  <si>
    <t>至香港中文大學參訪</t>
    <phoneticPr fontId="2" type="noConversion"/>
  </si>
  <si>
    <t>補助收入-教育部-補助大專校院推動臺灣研究國際合作計畫-健康、人文與歷史記憶(4):臺灣臨終照護研究</t>
    <phoneticPr fontId="2" type="noConversion"/>
  </si>
  <si>
    <t>至香港大學參加安寧照顧研討會</t>
    <phoneticPr fontId="2" type="noConversion"/>
  </si>
  <si>
    <t>計畫名稱</t>
    <phoneticPr fontId="4" type="noConversion"/>
  </si>
  <si>
    <t>類別</t>
    <phoneticPr fontId="2" type="noConversion"/>
  </si>
  <si>
    <t>內容簡述</t>
    <phoneticPr fontId="4" type="noConversion"/>
  </si>
  <si>
    <t>執行數</t>
    <phoneticPr fontId="4" type="noConversion"/>
  </si>
  <si>
    <t>備註</t>
    <phoneticPr fontId="4" type="noConversion"/>
  </si>
  <si>
    <t>106/5/25-30至中國北京參加國際會議</t>
    <phoneticPr fontId="2" type="noConversion"/>
  </si>
  <si>
    <t>新世代有機發光元件先進基盤技術研究(2/3)</t>
    <phoneticPr fontId="2" type="noConversion"/>
  </si>
  <si>
    <t>應用高性能鋼材之耐震構造技術研發-總計畫暨子計畫:鋼板剪力牆與RC邊界梁柱構件之耐震行為研究(III)</t>
    <phoneticPr fontId="2" type="noConversion"/>
  </si>
  <si>
    <t>機電工程給排水系統結合建築資訊模型(BIM)估算成本之實證研究</t>
    <phoneticPr fontId="2" type="noConversion"/>
  </si>
  <si>
    <t>近場擴增實境: 以眼科手術模擬為例</t>
    <phoneticPr fontId="2" type="noConversion"/>
  </si>
  <si>
    <t>"災害防救應用科技方案-第二期"105-107年辦公室計畫(1/3)</t>
    <phoneticPr fontId="2" type="noConversion"/>
  </si>
  <si>
    <t>自主吊裝系統：結構元件、吊裝機制、吊車控制</t>
    <phoneticPr fontId="2" type="noConversion"/>
  </si>
  <si>
    <t>臺越(VN)國合計畫-應用建築資訊模擬於永續綠建築規劃設計認證之先導研究</t>
    <phoneticPr fontId="2" type="noConversion"/>
  </si>
  <si>
    <t>(原計畫代碼103C4823-1)開發兼具耐高壓/腐蝕與低成本之新型板式熱交換器(2/3)</t>
    <phoneticPr fontId="2" type="noConversion"/>
  </si>
  <si>
    <t>深耕開源系統軟體(1/4)</t>
    <phoneticPr fontId="2" type="noConversion"/>
  </si>
  <si>
    <t>兩岸共同研究議題-豪雨與颱風延續合作研究:台灣梅雨季(華南前汛期)強對流引發之暴雨研究</t>
    <phoneticPr fontId="2" type="noConversion"/>
  </si>
  <si>
    <t>移地研究</t>
    <phoneticPr fontId="2" type="noConversion"/>
  </si>
  <si>
    <t>(原計畫代碼103C4818-1)懸架式石墨烯基材運用於表面增強拉曼散射之奈米結構設計(2/3)</t>
    <phoneticPr fontId="2" type="noConversion"/>
  </si>
  <si>
    <t>參加國際會議</t>
    <phoneticPr fontId="2" type="noConversion"/>
  </si>
  <si>
    <t>南海國際科學研究中心計畫辦公室</t>
    <phoneticPr fontId="2" type="noConversion"/>
  </si>
  <si>
    <t>用於辨識布林網路特徵的新演算法</t>
    <phoneticPr fontId="2" type="noConversion"/>
  </si>
  <si>
    <t>下一代行動通訊網路之異質無線電接取網路協定優化</t>
    <phoneticPr fontId="2" type="noConversion"/>
  </si>
  <si>
    <t>受邀演講-參加2016第六屆複雜體系計算統計力學研討會</t>
    <phoneticPr fontId="2" type="noConversion"/>
  </si>
  <si>
    <t>染色質重塑蛋白AtBRM參與植物發育的分子機制研究(1/3)</t>
    <phoneticPr fontId="2" type="noConversion"/>
  </si>
  <si>
    <t>印度梨形孢真菌之效應蛋白的分離與功能性探討及其引起寄主作物之分子反應機制-印度梨形孢真菌之效應蛋白的分離與功能性探討及其引起寄主作物之分子反應機制(3/3)</t>
    <phoneticPr fontId="2" type="noConversion"/>
  </si>
  <si>
    <t xml:space="preserve">參加2017綠色化學與材料大會 </t>
    <phoneticPr fontId="2" type="noConversion"/>
  </si>
  <si>
    <t>會議(Nonlinear Partial Equations adn Mathematical Physics Workshop)</t>
    <phoneticPr fontId="2" type="noConversion"/>
  </si>
  <si>
    <t>開發微藻膜生物反應槽去除廢水中的營養鹽及內分泌干擾物</t>
    <phoneticPr fontId="2" type="noConversion"/>
  </si>
  <si>
    <t>非線性方程可積分系統和代數幾何(5/5)</t>
    <phoneticPr fontId="2" type="noConversion"/>
  </si>
  <si>
    <t>會議(清華三亞國際術論論壇)</t>
    <phoneticPr fontId="2" type="noConversion"/>
  </si>
  <si>
    <t>會議(10th ICSA International Conference on Glogal Growth of Modern Statistics in the 21st Century)</t>
    <phoneticPr fontId="2" type="noConversion"/>
  </si>
  <si>
    <t>可逆格</t>
    <phoneticPr fontId="2" type="noConversion"/>
  </si>
  <si>
    <t>會議(第14屆代數學術會議)</t>
    <phoneticPr fontId="2" type="noConversion"/>
  </si>
  <si>
    <t>會議(Logistical arrangements-'Perspectives of Mathematics in the 21st Centruy:Conference in Celebrarion of the 90th Anniversary of Mathematics Department of Tsinghua)</t>
    <phoneticPr fontId="2" type="noConversion"/>
  </si>
  <si>
    <t>SYZ 猜想與量子修正</t>
    <phoneticPr fontId="2" type="noConversion"/>
  </si>
  <si>
    <t>具交叉擴散項之漂移擴散方程組研究(3/3)</t>
    <phoneticPr fontId="2" type="noConversion"/>
  </si>
  <si>
    <t>新世代綠能無線通訊電路-高效率暨自能量採集之射頻前端關鍵模組</t>
    <phoneticPr fontId="2" type="noConversion"/>
  </si>
  <si>
    <t>AWPT 2016發表論文(分攤)</t>
    <phoneticPr fontId="2" type="noConversion"/>
  </si>
  <si>
    <t>野外調查</t>
    <phoneticPr fontId="2" type="noConversion"/>
  </si>
  <si>
    <t>兩岸共同研究議題-地震延續合作研究:青藏高原北部邊界阿爾金-海原斷裂帶變形特徵及其機制研究(2/3)</t>
    <phoneticPr fontId="2" type="noConversion"/>
  </si>
  <si>
    <t>北京大學及中國地震局進行移地研究</t>
    <phoneticPr fontId="2" type="noConversion"/>
  </si>
  <si>
    <t>合作研究內容討論</t>
    <phoneticPr fontId="2" type="noConversion"/>
  </si>
  <si>
    <t>南京師範大學研究及儀器分析</t>
    <phoneticPr fontId="2" type="noConversion"/>
  </si>
  <si>
    <t>南方科大移地研究及國際合作學術交流</t>
    <phoneticPr fontId="2" type="noConversion"/>
  </si>
  <si>
    <t>同濟大學學術研究</t>
    <phoneticPr fontId="2" type="noConversion"/>
  </si>
  <si>
    <t>兩岸共同研究議題-地震延續合作研究:青藏高原北部邊界阿爾金-海原斷裂帶變形特徵及其機制研究(3/3)</t>
    <phoneticPr fontId="2" type="noConversion"/>
  </si>
  <si>
    <t>地震局研究討論報告</t>
    <phoneticPr fontId="2" type="noConversion"/>
  </si>
  <si>
    <t>中國科學技術大學進行國際合作研究討論</t>
    <phoneticPr fontId="2" type="noConversion"/>
  </si>
  <si>
    <t>香港理工計畫討論及軟體學習實踐</t>
    <phoneticPr fontId="2" type="noConversion"/>
  </si>
  <si>
    <t>討論全球變遷及未來交流合作</t>
    <phoneticPr fontId="2" type="noConversion"/>
  </si>
  <si>
    <t>香港理工計畫討論</t>
    <phoneticPr fontId="2" type="noConversion"/>
  </si>
  <si>
    <t>海峽兩岸三地工程地質研討會發表演講</t>
    <phoneticPr fontId="2" type="noConversion"/>
  </si>
  <si>
    <t>採樣及野外調查</t>
    <phoneticPr fontId="2" type="noConversion"/>
  </si>
  <si>
    <t>野外地質調查採樣</t>
    <phoneticPr fontId="2" type="noConversion"/>
  </si>
  <si>
    <t>DEM研討會及與合作單位研究討論</t>
    <phoneticPr fontId="2" type="noConversion"/>
  </si>
  <si>
    <t>野外研究探勘樣本處理</t>
    <phoneticPr fontId="2" type="noConversion"/>
  </si>
  <si>
    <t>身體歸屬性與經驗歸屬性：關於自我意識的跨領域研究(2/3)</t>
    <phoneticPr fontId="2" type="noConversion"/>
  </si>
  <si>
    <t>出席國際會議(對話與多元詮譯:全球化語境中的中國哲學-成都道濟論壇.海峽兩岸哲學研討會)</t>
    <phoneticPr fontId="2" type="noConversion"/>
  </si>
  <si>
    <t>方言研究與經典詮釋（III)(3/3)</t>
    <phoneticPr fontId="2" type="noConversion"/>
  </si>
  <si>
    <t>出席國際會議(第二十一屆國際粵方言研討會)</t>
    <phoneticPr fontId="2" type="noConversion"/>
  </si>
  <si>
    <t>國語流行歌曲的亞太流行：1950-1970  III-I，〈夜來香〉的漂泊：香港國語流行歌曲與臺灣</t>
    <phoneticPr fontId="2" type="noConversion"/>
  </si>
  <si>
    <t>日治時期大稻埕茶商與臺灣南管活動（1895-1945）</t>
    <phoneticPr fontId="2" type="noConversion"/>
  </si>
  <si>
    <t>前瞻科技(奈米科技/綠色能源科技)創新教育資源開發暨應用推廣-子計畫二：海洋能源教材設計及應用(2/3)</t>
    <phoneticPr fontId="2" type="noConversion"/>
  </si>
  <si>
    <t>東西方哲學之宗教向度：存有學，主體論，詮釋學-秦漢道家哲學中的身體、政治與宗教性(1/2)</t>
    <phoneticPr fontId="2" type="noConversion"/>
  </si>
  <si>
    <t>出席國際會議(先秦諸子的哲學與交鋒)</t>
    <phoneticPr fontId="2" type="noConversion"/>
  </si>
  <si>
    <t>西元1700至1900年澳門天主教的聖樂發展</t>
    <phoneticPr fontId="2" type="noConversion"/>
  </si>
  <si>
    <t>臺灣昆蟲誌：臺灣產?蜱亞綱-植綏?科誌之編篡(1/3)</t>
    <phoneticPr fontId="2" type="noConversion"/>
  </si>
  <si>
    <t>新政權與邊緣人：以浙南大刀會為中心 (1940-1957)(1/2)</t>
    <phoneticPr fontId="2" type="noConversion"/>
  </si>
  <si>
    <t>遊觀與棲居--唐代文人的園亭意識與實踐(1/2)</t>
    <phoneticPr fontId="2" type="noConversion"/>
  </si>
  <si>
    <t>字字珠璣：由腦功能看華語學習-子計畫：由腦神經看中文四字格的分類與認知機制(1/2)</t>
    <phoneticPr fontId="2" type="noConversion"/>
  </si>
  <si>
    <t>出席國際會議(2017年第九屆世界華語文教學研究生論壇)</t>
    <phoneticPr fontId="2" type="noConversion"/>
  </si>
  <si>
    <t>《儀禮》與《春秋三傳》所載聘禮比較研究</t>
    <phoneticPr fontId="2" type="noConversion"/>
  </si>
  <si>
    <t>出席國際會議(第二屆莊子國際學術研討會)</t>
    <phoneticPr fontId="2" type="noConversion"/>
  </si>
  <si>
    <t>出席國際會議(中國哲學的概念與方法論學術研討會)</t>
    <phoneticPr fontId="2" type="noConversion"/>
  </si>
  <si>
    <t>字字珠璣：由腦功能看華語學習-子計畫：華語學習字詞進程對於腦功能變化與側化的影響</t>
    <phoneticPr fontId="2" type="noConversion"/>
  </si>
  <si>
    <t>參加ICPEAL 2016 PROGRAM會議</t>
    <phoneticPr fontId="2" type="noConversion"/>
  </si>
  <si>
    <t>聲旁鄰群效果對於中文字彙辨識歷程之影響</t>
    <phoneticPr fontId="2" type="noConversion"/>
  </si>
  <si>
    <t>國際會議ICPEAL2016發表論文</t>
    <phoneticPr fontId="2" type="noConversion"/>
  </si>
  <si>
    <t>用於第五代行動通訊系統級封裝之下世代電磁相容頻率選擇封裝技術-子計畫二：新式電磁相容超微小元件頻率選擇吸波體之研究與設計</t>
    <phoneticPr fontId="2" type="noConversion"/>
  </si>
  <si>
    <t>參加2017年物理計算國際研討會暨演講</t>
    <phoneticPr fontId="2" type="noConversion"/>
  </si>
  <si>
    <t>下世代新穎光纖網路系統整合5G無線通訊關鍵技術之相關研究-子計畫五：整合光纖有線與毫米波5G無線通訊網路載波之寬頻無色光源研究(1/3)</t>
    <phoneticPr fontId="2" type="noConversion"/>
  </si>
  <si>
    <t>應邀出席國際學術會議International OSA Network ofStudents (IONS) Xi' an 2017 conference發表邀請</t>
    <phoneticPr fontId="2" type="noConversion"/>
  </si>
  <si>
    <t>同時納入產出與投入品質考量的服務業效率衡量模式</t>
    <phoneticPr fontId="2" type="noConversion"/>
  </si>
  <si>
    <t>THE 8TH INTERNATIONAL SYMPOSIUM ON HUMAN CAPITAL AND LABOR MARKETS</t>
    <phoneticPr fontId="2" type="noConversion"/>
  </si>
  <si>
    <t>迴圈量子重力論之理論挑戰暨觀測驗證(1/4)</t>
    <phoneticPr fontId="2" type="noConversion"/>
  </si>
  <si>
    <t>大亞灣移地研究</t>
    <phoneticPr fontId="2" type="noConversion"/>
  </si>
  <si>
    <t>規範場論及量子重力論之散射幅度(2/3)</t>
    <phoneticPr fontId="2" type="noConversion"/>
  </si>
  <si>
    <t>密度泛函理論的前緣及其於新穎奈米材料上的應用(1/3)</t>
    <phoneticPr fontId="2" type="noConversion"/>
  </si>
  <si>
    <t>ICCP10</t>
    <phoneticPr fontId="2" type="noConversion"/>
  </si>
  <si>
    <t>The 10th International Conference on Computational Physics (ICCP10)並給演講</t>
    <phoneticPr fontId="2" type="noConversion"/>
  </si>
  <si>
    <t>(原計畫代碼102C2013-1)i.EDU–創新力教育平台-教與學之間：創新工程教學模式之評估與驗證(3/3)</t>
    <phoneticPr fontId="2" type="noConversion"/>
  </si>
  <si>
    <t>CHED國際研討會</t>
    <phoneticPr fontId="2" type="noConversion"/>
  </si>
  <si>
    <t>含動態(u,d,s,c)夸克之格點QCD(3/3)</t>
    <phoneticPr fontId="2" type="noConversion"/>
  </si>
  <si>
    <t>AFAD2017研討會、研究</t>
    <phoneticPr fontId="2" type="noConversion"/>
  </si>
  <si>
    <t>大強子對撞機時代暗物質和對撞機物理研究及味物理研究(2/3)</t>
    <phoneticPr fontId="2" type="noConversion"/>
  </si>
  <si>
    <t>參加''IAS Program on High Energy Physics''會議並給演講</t>
    <phoneticPr fontId="2" type="noConversion"/>
  </si>
  <si>
    <t>Topical Workshop on Parton Distributions in Modern Era國際會議並給演講</t>
    <phoneticPr fontId="2" type="noConversion"/>
  </si>
  <si>
    <t>中山大學移地研究</t>
    <phoneticPr fontId="2" type="noConversion"/>
  </si>
  <si>
    <t>advances in optoelectronics and micro/nano-optics、2017 the international symposium on plasmonics and nano-photonics</t>
    <phoneticPr fontId="2" type="noConversion"/>
  </si>
  <si>
    <t>迴圈量子重力論之理論挑戰暨觀測驗證(3/4)</t>
    <phoneticPr fontId="2" type="noConversion"/>
  </si>
  <si>
    <t>台灣計算量子物質軟體鑄造場--最佳化與應用(1/3)</t>
    <phoneticPr fontId="2" type="noConversion"/>
  </si>
  <si>
    <t>the 7th Workshop on Quantum Many-Body Computation並給演講</t>
    <phoneticPr fontId="2" type="noConversion"/>
  </si>
  <si>
    <t>密度泛函理論的前緣及其於新穎奈米材料上的應用(2/3)</t>
    <phoneticPr fontId="2" type="noConversion"/>
  </si>
  <si>
    <t>The 13rd National  Conference of Quantum Chemistry並給演講</t>
    <phoneticPr fontId="2" type="noConversion"/>
  </si>
  <si>
    <t>膠原蛋白在發育過程中生成與自行組合的力學機制(1/3)</t>
    <phoneticPr fontId="2" type="noConversion"/>
  </si>
  <si>
    <t>近紅外光大腦皮質功能性造影研究-腦中風復健之應用</t>
    <phoneticPr fontId="2" type="noConversion"/>
  </si>
  <si>
    <t>The 10th International Conference on Computational Physics</t>
    <phoneticPr fontId="2" type="noConversion"/>
  </si>
  <si>
    <t>監禁再造：東亞殖民監獄地景之重構、再生與再現</t>
    <phoneticPr fontId="2" type="noConversion"/>
  </si>
  <si>
    <t>2017GSMM</t>
    <phoneticPr fontId="2" type="noConversion"/>
  </si>
  <si>
    <t>中國西北地區的伊斯蘭認同和國族認同</t>
    <phoneticPr fontId="2" type="noConversion"/>
  </si>
  <si>
    <t>氣候變遷之災害風險治理研究-氣候變遷之災害風險治理研究(I)</t>
    <phoneticPr fontId="2" type="noConversion"/>
  </si>
  <si>
    <t>移地研究國外差旅票</t>
    <phoneticPr fontId="2" type="noConversion"/>
  </si>
  <si>
    <t>威權體制內部的官僚結構與有效治理：以中國大陸醫療保障的改革為例(2/2)</t>
    <phoneticPr fontId="2" type="noConversion"/>
  </si>
  <si>
    <t>Managing the Politics of Social Policy Reformss in Chinese Societies研討會發表論文差旅費</t>
    <phoneticPr fontId="2" type="noConversion"/>
  </si>
  <si>
    <t>挑戰北京霸權：比較台灣太陽花運動與香港雨傘運動(1/3)</t>
    <phoneticPr fontId="2" type="noConversion"/>
  </si>
  <si>
    <t>國高中閱讀理解網際網路提供的各類圖文集相關問題解決：學習動機、線上-離線認知歷程及注視驅動鷹架─子計畫六：以眼動儀探究空間認知對電子地圖判讀策略與尋路成效的影響(3/3)</t>
    <phoneticPr fontId="2" type="noConversion"/>
  </si>
  <si>
    <t>香港大學便攜式眼動儀會議專題演講差旅費</t>
    <phoneticPr fontId="2" type="noConversion"/>
  </si>
  <si>
    <t>出席第八屆兩岸傳媒論壇會議及移地研究11/21差旅費</t>
    <phoneticPr fontId="2" type="noConversion"/>
  </si>
  <si>
    <t>上海自貿區與中國的資本金融帳管制: 各種指標的檢定</t>
    <phoneticPr fontId="2" type="noConversion"/>
  </si>
  <si>
    <t>3rd Hen U/Infer Workshop on Applied Macroeconomics研討會並發表論文差旅費</t>
    <phoneticPr fontId="2" type="noConversion"/>
  </si>
  <si>
    <t>中共十八大後地區性協商民主發展的比較研究：協商民主vs.審議民主、既有模式vs.新生模式、普世價值vs.中國特色(2/3)</t>
    <phoneticPr fontId="2" type="noConversion"/>
  </si>
  <si>
    <t>移地研究國外差旅費</t>
    <phoneticPr fontId="2" type="noConversion"/>
  </si>
  <si>
    <t>研發，模仿和生產模式(2/3)</t>
    <phoneticPr fontId="2" type="noConversion"/>
  </si>
  <si>
    <t>2017計量經濟學會亞洲會議差旅費</t>
    <phoneticPr fontId="2" type="noConversion"/>
  </si>
  <si>
    <t>臺灣果蠅遺傳資源中心 (資源建置第二期)(2/4)</t>
    <phoneticPr fontId="2" type="noConversion"/>
  </si>
  <si>
    <t>出席國際會議(果蠅國際會議)</t>
    <phoneticPr fontId="2" type="noConversion"/>
  </si>
  <si>
    <t>科技部補助辦理專案研討會經費</t>
    <phoneticPr fontId="2" type="noConversion"/>
  </si>
  <si>
    <t>出席國際會議「第十一屆海峽兩岸土壤肥料學術交流研討會」(105-2816-B-002-001)(代領)</t>
    <phoneticPr fontId="2" type="noConversion"/>
  </si>
  <si>
    <t>出席國際會議「第十一屆海峽兩岸土壤肥料學術交流研討會」(105-2816-B-002-001)</t>
    <phoneticPr fontId="2" type="noConversion"/>
  </si>
  <si>
    <t>提升土地利用與環境變遷領域國際影響力(1/3)</t>
    <phoneticPr fontId="2" type="noConversion"/>
  </si>
  <si>
    <t>出席國際會議(GLOBAL LAND PROJECT)</t>
    <phoneticPr fontId="2" type="noConversion"/>
  </si>
  <si>
    <t>專利舉發撤銷程序之檢討及專利法引進無效爭訟程序之分析(1/2)</t>
    <phoneticPr fontId="2" type="noConversion"/>
  </si>
  <si>
    <t>臺灣高齡社會下的家庭歷程：正向轉化的探討-(子計畫三)台灣高齡者持續勞動參與之探討：社會認知理論之觀點(1/3)</t>
    <phoneticPr fontId="2" type="noConversion"/>
  </si>
  <si>
    <t>因應一帶一路區域發展戰略下之國際物流服務網路動態布局研究(1/3)</t>
    <phoneticPr fontId="2" type="noConversion"/>
  </si>
  <si>
    <t>治理不適配之績效意涵與合作介面調整：以國際科研合作計畫為例(1/2)</t>
    <phoneticPr fontId="2" type="noConversion"/>
  </si>
  <si>
    <t>參加國際會議及移地研究</t>
    <phoneticPr fontId="2" type="noConversion"/>
  </si>
  <si>
    <t>以生活史可塑性模式進行漁業及資料貧乏魚種之永續性評估</t>
    <phoneticPr fontId="2" type="noConversion"/>
  </si>
  <si>
    <t>健康資訊之整合研究-以促進式資訊分享減少醫療照護之雙邊資訊不對稱(3/3)</t>
    <phoneticPr fontId="2" type="noConversion"/>
  </si>
  <si>
    <t>綠色供應鏈競爭: 定價-折價貼換交易混合策略(1/3)</t>
    <phoneticPr fontId="2" type="noConversion"/>
  </si>
  <si>
    <t>黑潮研究(Ⅱ)-2-子計畫：黑潮流域小尺度及次中尺度現象之研究</t>
    <phoneticPr fontId="2" type="noConversion"/>
  </si>
  <si>
    <t>綠色供應鏈競爭: 定價-折價貼換交易混合策略(2/3)</t>
    <phoneticPr fontId="2" type="noConversion"/>
  </si>
  <si>
    <t>受贈款項管理費─國際企業學系</t>
    <phoneticPr fontId="2" type="noConversion"/>
  </si>
  <si>
    <t>訪問(工業4.0企業轉型升級考察計畫)</t>
    <phoneticPr fontId="2" type="noConversion"/>
  </si>
  <si>
    <t>參訪華大基因</t>
    <phoneticPr fontId="2" type="noConversion"/>
  </si>
  <si>
    <t>捐贈亞洲共體(One Asia)專用款</t>
    <phoneticPr fontId="2" type="noConversion"/>
  </si>
  <si>
    <t>社科院-歐盟研究「莫內講座」(34,848歐元)</t>
    <phoneticPr fontId="2" type="noConversion"/>
  </si>
  <si>
    <t>財團法人元大文教基金會捐助管理學院華人企業個案研究開發專用款(第二期)(15%)</t>
    <phoneticPr fontId="2" type="noConversion"/>
  </si>
  <si>
    <t>受贈款項管理費─經濟系</t>
    <phoneticPr fontId="2" type="noConversion"/>
  </si>
  <si>
    <t>進修(參加上海復旦大學舉辦的個案教學研討會)</t>
    <phoneticPr fontId="2" type="noConversion"/>
  </si>
  <si>
    <t>EMBA大陸市場企業成長與經營模式課程</t>
    <phoneticPr fontId="2" type="noConversion"/>
  </si>
  <si>
    <t>訪問(參訪金融機構)</t>
    <phoneticPr fontId="2" type="noConversion"/>
  </si>
  <si>
    <t>訪問出席國際研討會</t>
    <phoneticPr fontId="2" type="noConversion"/>
  </si>
  <si>
    <t>發表論文出席國際研討會</t>
    <phoneticPr fontId="2" type="noConversion"/>
  </si>
  <si>
    <t>參加POMS HK國際研討會</t>
    <phoneticPr fontId="2" type="noConversion"/>
  </si>
  <si>
    <t>在職專班-管院EMBA</t>
    <phoneticPr fontId="2" type="noConversion"/>
  </si>
  <si>
    <t>在職專班-管院EMBA境外班(102級第4屆)</t>
    <phoneticPr fontId="2" type="noConversion"/>
  </si>
  <si>
    <t>EMBA「大陸市場企業成長與經營模式II」課程</t>
    <phoneticPr fontId="2" type="noConversion"/>
  </si>
  <si>
    <t>「北大台大日」國際交流活動</t>
    <phoneticPr fontId="2" type="noConversion"/>
  </si>
  <si>
    <t>協助EMBA專班教授授課事宜</t>
    <phoneticPr fontId="2" type="noConversion"/>
  </si>
  <si>
    <t>巴布森學院《如何教創新》項目</t>
    <phoneticPr fontId="2" type="noConversion"/>
  </si>
  <si>
    <t>2017年AAPBS會議暨西南大學參訪</t>
    <phoneticPr fontId="2" type="noConversion"/>
  </si>
  <si>
    <t>參加大中華EMBA菁英研習週</t>
    <phoneticPr fontId="2" type="noConversion"/>
  </si>
  <si>
    <t>EMBA1052「大陸市場企業成長與經營模式II」課程</t>
    <phoneticPr fontId="2" type="noConversion"/>
  </si>
  <si>
    <t>EMBA1052國際金融中心與企業發展課程</t>
    <phoneticPr fontId="2" type="noConversion"/>
  </si>
  <si>
    <t>授權權利金收入(商標)-經營管理組</t>
    <phoneticPr fontId="2" type="noConversion"/>
  </si>
  <si>
    <t>參加北大臺大日互訪活動並考察場設委外及文創品設計</t>
    <phoneticPr fontId="2" type="noConversion"/>
  </si>
  <si>
    <t>台大北大日交流活動</t>
    <phoneticPr fontId="2" type="noConversion"/>
  </si>
  <si>
    <t>社科院海外暑期進修研習班(暑期計畫行政經費)</t>
    <phoneticPr fontId="2" type="noConversion"/>
  </si>
  <si>
    <t>開會(CPSCom2016)</t>
    <phoneticPr fontId="2" type="noConversion"/>
  </si>
  <si>
    <t>開會(2016 INTERNATIONAL CONFERENCE FOR LEADING AND YOUNG MATERIALS SCIENTISTS)</t>
    <phoneticPr fontId="2" type="noConversion"/>
  </si>
  <si>
    <t>金域檢驗公司參訪交流</t>
    <phoneticPr fontId="2" type="noConversion"/>
  </si>
  <si>
    <t>開會(海峽兩岸社會議題研究工作坊)</t>
    <phoneticPr fontId="2" type="noConversion"/>
  </si>
  <si>
    <t>武漢研究</t>
    <phoneticPr fontId="2" type="noConversion"/>
  </si>
  <si>
    <t>澳門研究</t>
    <phoneticPr fontId="2" type="noConversion"/>
  </si>
  <si>
    <t>開會(第14屆長三角研究生三農論壇)</t>
    <phoneticPr fontId="2" type="noConversion"/>
  </si>
  <si>
    <t>開會(香港城市大學舉辦的能源會議)</t>
    <phoneticPr fontId="2" type="noConversion"/>
  </si>
  <si>
    <t>北京清華大學實驗室訪問</t>
    <phoneticPr fontId="2" type="noConversion"/>
  </si>
  <si>
    <t>開會(ICOMEA2017研討會)</t>
    <phoneticPr fontId="2" type="noConversion"/>
  </si>
  <si>
    <t>中國科學技術信息研究所.東華師範大學資訊管理系學術交流</t>
    <phoneticPr fontId="2" type="noConversion"/>
  </si>
  <si>
    <t>2017年地質災害與防治國際學術會議</t>
    <phoneticPr fontId="2" type="noConversion"/>
  </si>
  <si>
    <t>中國科學技術大學地球與空間學院訪問並討論合作項目</t>
    <phoneticPr fontId="2" type="noConversion"/>
  </si>
  <si>
    <t>參加第十四屆國際燃燒及能源利用會議及訪問河南鄭州電子回收處理廠</t>
    <phoneticPr fontId="2" type="noConversion"/>
  </si>
  <si>
    <t>昆明及深圳訪問</t>
    <phoneticPr fontId="2" type="noConversion"/>
  </si>
  <si>
    <t>參加韓江講堂學術週會議</t>
    <phoneticPr fontId="2" type="noConversion"/>
  </si>
  <si>
    <t>至香港中文大學陳世祈教授實驗室進行組織切片研究</t>
    <phoneticPr fontId="2" type="noConversion"/>
  </si>
  <si>
    <t>應福建師範大學音樂學院之邀開會演講</t>
    <phoneticPr fontId="2" type="noConversion"/>
  </si>
  <si>
    <t>上海同濟大學開會與薛梅教授討論未來合作事宜</t>
    <phoneticPr fontId="2" type="noConversion"/>
  </si>
  <si>
    <t>開會(上海胸科醫院會議)</t>
    <phoneticPr fontId="2" type="noConversion"/>
  </si>
  <si>
    <t>開會(2017亞太養豬專業技術研討會)</t>
    <phoneticPr fontId="2" type="noConversion"/>
  </si>
  <si>
    <t>參訪上海福特汽車.Universal/CNBC.上海港國際客運中心.復旦大學.中歐國際工商學院</t>
    <phoneticPr fontId="2" type="noConversion"/>
  </si>
  <si>
    <t>參加永強環保電子廢棄物貴金屬回收會議</t>
    <phoneticPr fontId="2" type="noConversion"/>
  </si>
  <si>
    <t>至中國科學院華南植物園研究</t>
    <phoneticPr fontId="2" type="noConversion"/>
  </si>
  <si>
    <t>赴中國科學院昆明植物研究所開會演講並進行交流活動及赴騰衝參觀及訪問交流</t>
    <phoneticPr fontId="2" type="noConversion"/>
  </si>
  <si>
    <t>廈門大學.廣州華南理工大學訪問</t>
    <phoneticPr fontId="2" type="noConversion"/>
  </si>
  <si>
    <t>訪問香港中文大學機械與自動化工程學系研究室並討論合作事宜</t>
    <phoneticPr fontId="2" type="noConversion"/>
  </si>
  <si>
    <t>參加2017年海峽兩岸城市雙修.綜合管廊.海綿城市.地下空間科技創新與融合發展論壇</t>
    <phoneticPr fontId="2" type="noConversion"/>
  </si>
  <si>
    <t>參加AASSREC國際研討會</t>
    <phoneticPr fontId="2" type="noConversion"/>
  </si>
  <si>
    <t>赴北京師範大學資訊管理系訪問</t>
    <phoneticPr fontId="2" type="noConversion"/>
  </si>
  <si>
    <t>中科院土壤所交流訪問及參觀2017中國環博會</t>
    <phoneticPr fontId="2" type="noConversion"/>
  </si>
  <si>
    <t>參加East Asian Regional Conference  in Alternative Geography會議</t>
    <phoneticPr fontId="2" type="noConversion"/>
  </si>
  <si>
    <t>訪問廣州華南理工大學及合肥巢湖現勘</t>
    <phoneticPr fontId="2" type="noConversion"/>
  </si>
  <si>
    <t>赴上海華東師大資訊管理系交流訪問</t>
    <phoneticPr fontId="2" type="noConversion"/>
  </si>
  <si>
    <t>參加LHCP 2017會議</t>
    <phoneticPr fontId="2" type="noConversion"/>
  </si>
  <si>
    <t>哈爾濱獸醫研究所訪問</t>
    <phoneticPr fontId="2" type="noConversion"/>
  </si>
  <si>
    <t>受邀訪問北京大學.對外經貿大學.人民大學.中國農業大學.中科院等單位</t>
    <phoneticPr fontId="2" type="noConversion"/>
  </si>
  <si>
    <t>訪問青島大學</t>
    <phoneticPr fontId="2" type="noConversion"/>
  </si>
  <si>
    <t>訪問香港大學並進行演講,訪問香港理工大學.香港城市大學</t>
    <phoneticPr fontId="2" type="noConversion"/>
  </si>
  <si>
    <t>參加大陸防災治理及災害防救工作之專業座談及交流會議</t>
    <phoneticPr fontId="2" type="noConversion"/>
  </si>
  <si>
    <t>訪問浙江大學.合肥巢湖現勘</t>
    <phoneticPr fontId="2" type="noConversion"/>
  </si>
  <si>
    <t>訪問廈門大學.中科院.北京清華大學.北京大學</t>
    <phoneticPr fontId="2" type="noConversion"/>
  </si>
  <si>
    <t>參加會議DNA Nanotechnology and Smart Sensors並演講</t>
    <phoneticPr fontId="2" type="noConversion"/>
  </si>
  <si>
    <t>北京大學及人民大學訪問演講</t>
    <phoneticPr fontId="2" type="noConversion"/>
  </si>
  <si>
    <t>參加2017年計量經濟亞洲年會</t>
    <phoneticPr fontId="2" type="noConversion"/>
  </si>
  <si>
    <t>參加世界大地災害減災聯盟之上海大會</t>
    <phoneticPr fontId="2" type="noConversion"/>
  </si>
  <si>
    <t>開會(ISSRPRT2017國際研討會)</t>
    <phoneticPr fontId="2" type="noConversion"/>
  </si>
  <si>
    <t>前往浙江大學參加「世界華文文學區域關係與跨界發展」國際學術研討會</t>
    <phoneticPr fontId="2" type="noConversion"/>
  </si>
  <si>
    <t>參加聯合國歐洲經濟委員會與香港城市大學合辦之研討會</t>
    <phoneticPr fontId="2" type="noConversion"/>
  </si>
  <si>
    <t>開會(第三屆天健論壇會議)</t>
    <phoneticPr fontId="2" type="noConversion"/>
  </si>
  <si>
    <t>廣州中山大學及參加東莞第三代半導體發展戰略國際論壇並發表邀請演講</t>
    <phoneticPr fontId="2" type="noConversion"/>
  </si>
  <si>
    <t>SEMICON上海半導體展及順道訪問日月老上海廠</t>
    <phoneticPr fontId="2" type="noConversion"/>
  </si>
  <si>
    <t>第7屆國際分子與細胞生物學)</t>
    <phoneticPr fontId="2" type="noConversion"/>
  </si>
  <si>
    <t>配合106年底舉辦第七屆兩岸歐盟研究論壇及會後出版專書事宜、赴中國大陸北京洽談相關合作事項</t>
    <phoneticPr fontId="2" type="noConversion"/>
  </si>
  <si>
    <t>參加北京首都醫科大學-蚊媒黃病毒及抗病毒藥物研究進展研討會</t>
    <phoneticPr fontId="2" type="noConversion"/>
  </si>
  <si>
    <t>受贈收入-「醫學院各系科所中心專款--護理系教學暨研究發展專款」</t>
    <phoneticPr fontId="2" type="noConversion"/>
  </si>
  <si>
    <t>參加第20屆護理學者東亞論壇</t>
    <phoneticPr fontId="2" type="noConversion"/>
  </si>
  <si>
    <t>參加2016海峽兩岸藥物化學論壇</t>
    <phoneticPr fontId="2" type="noConversion"/>
  </si>
  <si>
    <t>參加2017第七屆先進材料研究國際研討會</t>
    <phoneticPr fontId="2" type="noConversion"/>
  </si>
  <si>
    <t>參加PM2.5汙染控制會議</t>
    <phoneticPr fontId="2" type="noConversion"/>
  </si>
  <si>
    <t>參加2017年兩岸大氣保護學術研討會</t>
    <phoneticPr fontId="2" type="noConversion"/>
  </si>
  <si>
    <t>參加International參加International Gastric Cancer Congress(IGCC)會議</t>
    <phoneticPr fontId="2" type="noConversion"/>
  </si>
  <si>
    <t>參加第六屆亞太兒童心臟學會大會</t>
    <phoneticPr fontId="2" type="noConversion"/>
  </si>
  <si>
    <t>進行fMRI教育訓練</t>
    <phoneticPr fontId="2" type="noConversion"/>
  </si>
  <si>
    <t>參加AMPK2016廈門國際會議</t>
    <phoneticPr fontId="2" type="noConversion"/>
  </si>
  <si>
    <t>參加iSAMS2016會議</t>
    <phoneticPr fontId="2" type="noConversion"/>
  </si>
  <si>
    <t>參加亞太肝臟醫學會2017研討會</t>
    <phoneticPr fontId="2" type="noConversion"/>
  </si>
  <si>
    <t>參加第十屆泛華統計學會國際會議</t>
    <phoneticPr fontId="2" type="noConversion"/>
  </si>
  <si>
    <t>第9屆生物醫學.神經科學.壓力及行為國際會議</t>
    <phoneticPr fontId="2" type="noConversion"/>
  </si>
  <si>
    <t>參加第20屆EAFONS會議</t>
    <phoneticPr fontId="2" type="noConversion"/>
  </si>
  <si>
    <t>香港學術參訪-香港理工大學.香港中文大學.伊莉沙伯醫院.威爾斯親王醫院</t>
    <phoneticPr fontId="2" type="noConversion"/>
  </si>
  <si>
    <t>Veterinary Acupuncture Seminar by Chi Institute中獸醫研討會</t>
    <phoneticPr fontId="2" type="noConversion"/>
  </si>
  <si>
    <t xml:space="preserve">說明：1.非營業特種基金派員出國計畫（不含大陸地區）應依預算所列出國計畫項目逐一填列，如有奉核定變更者，須按變更後出國計畫項目
        填列；因故未執行、需變更計畫或臨時派員出國者，應於備註欄述明是否經相關機關核定。
      2.出國類別依下列類型分列以代號填寫：(1)考察、(2)視察、(3)訪問、(4)開會、(5)談判、(6)進修、(7)研究、(8)實習及(9)業務洽
        談等9類。
</t>
    <phoneticPr fontId="4" type="noConversion"/>
  </si>
  <si>
    <t xml:space="preserve">說明：1.非營業特種基金派員出國計畫（不含大陸地區）應依預算所列出國計畫項目逐一填列，如有奉核定變更者，須按變更後出國
        計畫項目填列；因故未執行、需變更計畫或臨時派員出國者，應於備註欄述明是否經相關機關核定。
      2.出國類別依下列類型分列以代號填寫：(1)考察、(2)視察、(3)訪問、(4)開會、(5)談判、(6)進修、(7)研究、(8)實習及(9)
        業務洽談等9類。
</t>
    <phoneticPr fontId="4" type="noConversion"/>
  </si>
  <si>
    <t xml:space="preserve">說明：1.非營業特種基金派員赴大陸地區計畫應依預算所列赴大陸地區計畫項目逐一填列，如有奉核定變更者，須按變更後赴大陸地區計畫
        項目填列；因故未執行、需變更計畫或臨時派員赴大陸地區者，應於備註欄述明是否經相關機關核定。
      2.赴大陸地區類別依下列類型分列以代號填寫：(1)考察、(2)視察、(3)訪問、(4)開會、(5)談判、(6)進修、(7)研究、(8)實習及(9)
        業務洽談等9類。 
</t>
    <phoneticPr fontId="4" type="noConversion"/>
  </si>
  <si>
    <t xml:space="preserve">說明：1.非營業特種基金派員赴大陸地區計畫應依預算所列赴大陸地區計畫項目逐一填列，如有奉核定變更者，須按變更後赴大陸地區計畫項
        目填列；因故未執行、需變更計畫或臨時派員赴大陸地區者，應於備註欄述明是否經相關機關核定。
      2.赴大陸地區類別依下列類型分列以代號填寫：(1)考察、(2)視察、(3)訪問、(4)開會、(5)談判、(6)進修、(7)研究、(8)實習及(9)業
        務洽談等9類。 
</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</si>
</sst>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76" formatCode="_-* #,##0_-;\-* #,##0_-;_-* &quot;-&quot;??_-;_-@_-"/>
    <numFmt numFmtId="177" formatCode="#,##0_);[Red]\(#,##0\)"/>
  </numFmts>
  <fonts count="12">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b/>
      <sz val="28"/>
      <name val="標楷體"/>
      <family val="4"/>
      <charset val="136"/>
    </font>
    <font>
      <sz val="9"/>
      <name val="新細明體"/>
      <family val="1"/>
      <charset val="136"/>
    </font>
    <font>
      <b/>
      <sz val="12"/>
      <name val="標楷體"/>
      <family val="4"/>
      <charset val="136"/>
    </font>
    <font>
      <sz val="18"/>
      <name val="標楷體"/>
      <family val="4"/>
      <charset val="136"/>
    </font>
    <font>
      <sz val="16"/>
      <name val="標楷體"/>
      <family val="4"/>
      <charset val="136"/>
    </font>
    <font>
      <sz val="12"/>
      <name val="標楷體"/>
      <family val="4"/>
      <charset val="136"/>
    </font>
    <font>
      <sz val="14"/>
      <name val="標楷體"/>
      <family val="4"/>
      <charset val="136"/>
    </font>
    <font>
      <sz val="12"/>
      <name val="新細明體"/>
      <family val="1"/>
      <charset val="136"/>
    </font>
    <font>
      <sz val="12"/>
      <color theme="1"/>
      <name val="標楷體"/>
      <family val="4"/>
      <charset val="136"/>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43" fontId="1" fillId="0" borderId="0" applyFont="0" applyFill="0" applyBorder="0" applyAlignment="0" applyProtection="0">
      <alignment vertical="center"/>
    </xf>
    <xf numFmtId="0" fontId="10" fillId="0" borderId="0"/>
  </cellStyleXfs>
  <cellXfs count="30">
    <xf numFmtId="0" fontId="0" fillId="0" borderId="0" xfId="0">
      <alignment vertical="center"/>
    </xf>
    <xf numFmtId="0" fontId="5" fillId="0" borderId="0" xfId="0" applyFont="1" applyFill="1">
      <alignment vertical="center"/>
    </xf>
    <xf numFmtId="0" fontId="7" fillId="0" borderId="0" xfId="0" applyFont="1" applyFill="1">
      <alignment vertical="center"/>
    </xf>
    <xf numFmtId="0" fontId="7" fillId="0" borderId="0" xfId="0" applyFont="1" applyFill="1" applyAlignment="1">
      <alignment horizontal="center" vertical="center"/>
    </xf>
    <xf numFmtId="0" fontId="8" fillId="2" borderId="2" xfId="0" applyFont="1" applyFill="1" applyBorder="1" applyAlignment="1">
      <alignment horizontal="center" vertical="center" wrapText="1"/>
    </xf>
    <xf numFmtId="0" fontId="8" fillId="2" borderId="2" xfId="0" applyFont="1" applyFill="1" applyBorder="1" applyAlignment="1">
      <alignment horizontal="left" vertical="top" wrapText="1"/>
    </xf>
    <xf numFmtId="0" fontId="8" fillId="0" borderId="0" xfId="0" applyFont="1" applyFill="1">
      <alignment vertical="center"/>
    </xf>
    <xf numFmtId="0" fontId="8" fillId="0" borderId="0" xfId="0" applyFont="1" applyFill="1" applyBorder="1" applyAlignment="1">
      <alignment horizontal="center"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6" fillId="0" borderId="0" xfId="0" applyFont="1" applyFill="1" applyAlignment="1">
      <alignment horizontal="center" vertical="center"/>
    </xf>
    <xf numFmtId="0" fontId="8" fillId="0" borderId="2" xfId="0" applyFont="1" applyFill="1" applyBorder="1" applyAlignment="1">
      <alignment horizontal="center" vertical="center"/>
    </xf>
    <xf numFmtId="0" fontId="9" fillId="0" borderId="0" xfId="0" applyFont="1" applyFill="1">
      <alignment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left" vertical="center" wrapText="1" shrinkToFit="1"/>
    </xf>
    <xf numFmtId="176" fontId="8" fillId="0" borderId="2" xfId="0" applyNumberFormat="1" applyFont="1" applyFill="1" applyBorder="1" applyAlignment="1">
      <alignment horizontal="right" vertical="center" wrapText="1" shrinkToFit="1"/>
    </xf>
    <xf numFmtId="0" fontId="8" fillId="0" borderId="2" xfId="0" applyFont="1" applyFill="1" applyBorder="1" applyAlignment="1">
      <alignment horizontal="center" vertical="center" wrapText="1" shrinkToFit="1"/>
    </xf>
    <xf numFmtId="0" fontId="8" fillId="0" borderId="2" xfId="0" applyFont="1" applyFill="1" applyBorder="1" applyAlignment="1">
      <alignment horizontal="right" vertical="center" wrapText="1" shrinkToFit="1"/>
    </xf>
    <xf numFmtId="0" fontId="8" fillId="0" borderId="2" xfId="0" applyFont="1" applyFill="1" applyBorder="1" applyAlignment="1">
      <alignment horizontal="left" vertical="top" wrapText="1"/>
    </xf>
    <xf numFmtId="0" fontId="8" fillId="2" borderId="2" xfId="0" applyFont="1" applyFill="1" applyBorder="1" applyAlignment="1">
      <alignment horizontal="left" vertical="center" wrapText="1"/>
    </xf>
    <xf numFmtId="177" fontId="8" fillId="2" borderId="2" xfId="0" applyNumberFormat="1" applyFont="1" applyFill="1" applyBorder="1" applyAlignment="1">
      <alignment horizontal="right" vertical="center" wrapText="1"/>
    </xf>
    <xf numFmtId="0" fontId="8" fillId="0" borderId="2" xfId="0" applyFont="1" applyFill="1" applyBorder="1" applyAlignment="1">
      <alignment horizontal="left" vertical="top" wrapText="1" shrinkToFit="1"/>
    </xf>
    <xf numFmtId="0" fontId="11" fillId="0" borderId="2" xfId="0" applyFont="1" applyFill="1" applyBorder="1" applyAlignment="1">
      <alignment horizontal="center" vertical="center" wrapText="1"/>
    </xf>
    <xf numFmtId="177" fontId="8" fillId="0" borderId="2" xfId="1" applyNumberFormat="1" applyFont="1" applyFill="1" applyBorder="1" applyAlignment="1">
      <alignment horizontal="right" vertical="center"/>
    </xf>
    <xf numFmtId="177" fontId="8" fillId="0" borderId="2" xfId="1" applyNumberFormat="1" applyFont="1" applyFill="1" applyBorder="1" applyAlignment="1">
      <alignment horizontal="right"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8" fillId="0" borderId="2" xfId="0" applyFont="1" applyFill="1" applyBorder="1" applyAlignment="1">
      <alignment horizontal="left" vertical="top" wrapText="1"/>
    </xf>
  </cellXfs>
  <cellStyles count="3">
    <cellStyle name="一般" xfId="0" builtinId="0"/>
    <cellStyle name="一般 2" xfId="2"/>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5"/>
  <sheetViews>
    <sheetView tabSelected="1" workbookViewId="0">
      <selection activeCell="C3" sqref="C3"/>
    </sheetView>
  </sheetViews>
  <sheetFormatPr defaultColWidth="9" defaultRowHeight="16.5"/>
  <cols>
    <col min="1" max="1" width="34.25" style="7" customWidth="1"/>
    <col min="2" max="2" width="10.5" style="7" bestFit="1" customWidth="1"/>
    <col min="3" max="3" width="46.5" style="8" customWidth="1"/>
    <col min="4" max="4" width="12.625" style="9" bestFit="1" customWidth="1"/>
    <col min="5" max="5" width="34.875" style="6" customWidth="1"/>
    <col min="6" max="221" width="9" style="6"/>
    <col min="222" max="222" width="7.75" style="6" customWidth="1"/>
    <col min="223" max="223" width="20.75" style="6" customWidth="1"/>
    <col min="224" max="224" width="12.875" style="6" customWidth="1"/>
    <col min="225" max="225" width="28.125" style="6" customWidth="1"/>
    <col min="226" max="226" width="19.375" style="6" customWidth="1"/>
    <col min="227" max="227" width="17.125" style="6" customWidth="1"/>
    <col min="228" max="228" width="14" style="6" customWidth="1"/>
    <col min="229" max="229" width="18.25" style="6" customWidth="1"/>
    <col min="230" max="230" width="18.125" style="6" customWidth="1"/>
    <col min="231" max="477" width="9" style="6"/>
    <col min="478" max="478" width="7.75" style="6" customWidth="1"/>
    <col min="479" max="479" width="20.75" style="6" customWidth="1"/>
    <col min="480" max="480" width="12.875" style="6" customWidth="1"/>
    <col min="481" max="481" width="28.125" style="6" customWidth="1"/>
    <col min="482" max="482" width="19.375" style="6" customWidth="1"/>
    <col min="483" max="483" width="17.125" style="6" customWidth="1"/>
    <col min="484" max="484" width="14" style="6" customWidth="1"/>
    <col min="485" max="485" width="18.25" style="6" customWidth="1"/>
    <col min="486" max="486" width="18.125" style="6" customWidth="1"/>
    <col min="487" max="733" width="9" style="6"/>
    <col min="734" max="734" width="7.75" style="6" customWidth="1"/>
    <col min="735" max="735" width="20.75" style="6" customWidth="1"/>
    <col min="736" max="736" width="12.875" style="6" customWidth="1"/>
    <col min="737" max="737" width="28.125" style="6" customWidth="1"/>
    <col min="738" max="738" width="19.375" style="6" customWidth="1"/>
    <col min="739" max="739" width="17.125" style="6" customWidth="1"/>
    <col min="740" max="740" width="14" style="6" customWidth="1"/>
    <col min="741" max="741" width="18.25" style="6" customWidth="1"/>
    <col min="742" max="742" width="18.125" style="6" customWidth="1"/>
    <col min="743" max="989" width="9" style="6"/>
    <col min="990" max="990" width="7.75" style="6" customWidth="1"/>
    <col min="991" max="991" width="20.75" style="6" customWidth="1"/>
    <col min="992" max="992" width="12.875" style="6" customWidth="1"/>
    <col min="993" max="993" width="28.125" style="6" customWidth="1"/>
    <col min="994" max="994" width="19.375" style="6" customWidth="1"/>
    <col min="995" max="995" width="17.125" style="6" customWidth="1"/>
    <col min="996" max="996" width="14" style="6" customWidth="1"/>
    <col min="997" max="997" width="18.25" style="6" customWidth="1"/>
    <col min="998" max="998" width="18.125" style="6" customWidth="1"/>
    <col min="999" max="1245" width="9" style="6"/>
    <col min="1246" max="1246" width="7.75" style="6" customWidth="1"/>
    <col min="1247" max="1247" width="20.75" style="6" customWidth="1"/>
    <col min="1248" max="1248" width="12.875" style="6" customWidth="1"/>
    <col min="1249" max="1249" width="28.125" style="6" customWidth="1"/>
    <col min="1250" max="1250" width="19.375" style="6" customWidth="1"/>
    <col min="1251" max="1251" width="17.125" style="6" customWidth="1"/>
    <col min="1252" max="1252" width="14" style="6" customWidth="1"/>
    <col min="1253" max="1253" width="18.25" style="6" customWidth="1"/>
    <col min="1254" max="1254" width="18.125" style="6" customWidth="1"/>
    <col min="1255" max="1501" width="9" style="6"/>
    <col min="1502" max="1502" width="7.75" style="6" customWidth="1"/>
    <col min="1503" max="1503" width="20.75" style="6" customWidth="1"/>
    <col min="1504" max="1504" width="12.875" style="6" customWidth="1"/>
    <col min="1505" max="1505" width="28.125" style="6" customWidth="1"/>
    <col min="1506" max="1506" width="19.375" style="6" customWidth="1"/>
    <col min="1507" max="1507" width="17.125" style="6" customWidth="1"/>
    <col min="1508" max="1508" width="14" style="6" customWidth="1"/>
    <col min="1509" max="1509" width="18.25" style="6" customWidth="1"/>
    <col min="1510" max="1510" width="18.125" style="6" customWidth="1"/>
    <col min="1511" max="1757" width="9" style="6"/>
    <col min="1758" max="1758" width="7.75" style="6" customWidth="1"/>
    <col min="1759" max="1759" width="20.75" style="6" customWidth="1"/>
    <col min="1760" max="1760" width="12.875" style="6" customWidth="1"/>
    <col min="1761" max="1761" width="28.125" style="6" customWidth="1"/>
    <col min="1762" max="1762" width="19.375" style="6" customWidth="1"/>
    <col min="1763" max="1763" width="17.125" style="6" customWidth="1"/>
    <col min="1764" max="1764" width="14" style="6" customWidth="1"/>
    <col min="1765" max="1765" width="18.25" style="6" customWidth="1"/>
    <col min="1766" max="1766" width="18.125" style="6" customWidth="1"/>
    <col min="1767" max="2013" width="9" style="6"/>
    <col min="2014" max="2014" width="7.75" style="6" customWidth="1"/>
    <col min="2015" max="2015" width="20.75" style="6" customWidth="1"/>
    <col min="2016" max="2016" width="12.875" style="6" customWidth="1"/>
    <col min="2017" max="2017" width="28.125" style="6" customWidth="1"/>
    <col min="2018" max="2018" width="19.375" style="6" customWidth="1"/>
    <col min="2019" max="2019" width="17.125" style="6" customWidth="1"/>
    <col min="2020" max="2020" width="14" style="6" customWidth="1"/>
    <col min="2021" max="2021" width="18.25" style="6" customWidth="1"/>
    <col min="2022" max="2022" width="18.125" style="6" customWidth="1"/>
    <col min="2023" max="2269" width="9" style="6"/>
    <col min="2270" max="2270" width="7.75" style="6" customWidth="1"/>
    <col min="2271" max="2271" width="20.75" style="6" customWidth="1"/>
    <col min="2272" max="2272" width="12.875" style="6" customWidth="1"/>
    <col min="2273" max="2273" width="28.125" style="6" customWidth="1"/>
    <col min="2274" max="2274" width="19.375" style="6" customWidth="1"/>
    <col min="2275" max="2275" width="17.125" style="6" customWidth="1"/>
    <col min="2276" max="2276" width="14" style="6" customWidth="1"/>
    <col min="2277" max="2277" width="18.25" style="6" customWidth="1"/>
    <col min="2278" max="2278" width="18.125" style="6" customWidth="1"/>
    <col min="2279" max="2525" width="9" style="6"/>
    <col min="2526" max="2526" width="7.75" style="6" customWidth="1"/>
    <col min="2527" max="2527" width="20.75" style="6" customWidth="1"/>
    <col min="2528" max="2528" width="12.875" style="6" customWidth="1"/>
    <col min="2529" max="2529" width="28.125" style="6" customWidth="1"/>
    <col min="2530" max="2530" width="19.375" style="6" customWidth="1"/>
    <col min="2531" max="2531" width="17.125" style="6" customWidth="1"/>
    <col min="2532" max="2532" width="14" style="6" customWidth="1"/>
    <col min="2533" max="2533" width="18.25" style="6" customWidth="1"/>
    <col min="2534" max="2534" width="18.125" style="6" customWidth="1"/>
    <col min="2535" max="2781" width="9" style="6"/>
    <col min="2782" max="2782" width="7.75" style="6" customWidth="1"/>
    <col min="2783" max="2783" width="20.75" style="6" customWidth="1"/>
    <col min="2784" max="2784" width="12.875" style="6" customWidth="1"/>
    <col min="2785" max="2785" width="28.125" style="6" customWidth="1"/>
    <col min="2786" max="2786" width="19.375" style="6" customWidth="1"/>
    <col min="2787" max="2787" width="17.125" style="6" customWidth="1"/>
    <col min="2788" max="2788" width="14" style="6" customWidth="1"/>
    <col min="2789" max="2789" width="18.25" style="6" customWidth="1"/>
    <col min="2790" max="2790" width="18.125" style="6" customWidth="1"/>
    <col min="2791" max="3037" width="9" style="6"/>
    <col min="3038" max="3038" width="7.75" style="6" customWidth="1"/>
    <col min="3039" max="3039" width="20.75" style="6" customWidth="1"/>
    <col min="3040" max="3040" width="12.875" style="6" customWidth="1"/>
    <col min="3041" max="3041" width="28.125" style="6" customWidth="1"/>
    <col min="3042" max="3042" width="19.375" style="6" customWidth="1"/>
    <col min="3043" max="3043" width="17.125" style="6" customWidth="1"/>
    <col min="3044" max="3044" width="14" style="6" customWidth="1"/>
    <col min="3045" max="3045" width="18.25" style="6" customWidth="1"/>
    <col min="3046" max="3046" width="18.125" style="6" customWidth="1"/>
    <col min="3047" max="3293" width="9" style="6"/>
    <col min="3294" max="3294" width="7.75" style="6" customWidth="1"/>
    <col min="3295" max="3295" width="20.75" style="6" customWidth="1"/>
    <col min="3296" max="3296" width="12.875" style="6" customWidth="1"/>
    <col min="3297" max="3297" width="28.125" style="6" customWidth="1"/>
    <col min="3298" max="3298" width="19.375" style="6" customWidth="1"/>
    <col min="3299" max="3299" width="17.125" style="6" customWidth="1"/>
    <col min="3300" max="3300" width="14" style="6" customWidth="1"/>
    <col min="3301" max="3301" width="18.25" style="6" customWidth="1"/>
    <col min="3302" max="3302" width="18.125" style="6" customWidth="1"/>
    <col min="3303" max="3549" width="9" style="6"/>
    <col min="3550" max="3550" width="7.75" style="6" customWidth="1"/>
    <col min="3551" max="3551" width="20.75" style="6" customWidth="1"/>
    <col min="3552" max="3552" width="12.875" style="6" customWidth="1"/>
    <col min="3553" max="3553" width="28.125" style="6" customWidth="1"/>
    <col min="3554" max="3554" width="19.375" style="6" customWidth="1"/>
    <col min="3555" max="3555" width="17.125" style="6" customWidth="1"/>
    <col min="3556" max="3556" width="14" style="6" customWidth="1"/>
    <col min="3557" max="3557" width="18.25" style="6" customWidth="1"/>
    <col min="3558" max="3558" width="18.125" style="6" customWidth="1"/>
    <col min="3559" max="3805" width="9" style="6"/>
    <col min="3806" max="3806" width="7.75" style="6" customWidth="1"/>
    <col min="3807" max="3807" width="20.75" style="6" customWidth="1"/>
    <col min="3808" max="3808" width="12.875" style="6" customWidth="1"/>
    <col min="3809" max="3809" width="28.125" style="6" customWidth="1"/>
    <col min="3810" max="3810" width="19.375" style="6" customWidth="1"/>
    <col min="3811" max="3811" width="17.125" style="6" customWidth="1"/>
    <col min="3812" max="3812" width="14" style="6" customWidth="1"/>
    <col min="3813" max="3813" width="18.25" style="6" customWidth="1"/>
    <col min="3814" max="3814" width="18.125" style="6" customWidth="1"/>
    <col min="3815" max="4061" width="9" style="6"/>
    <col min="4062" max="4062" width="7.75" style="6" customWidth="1"/>
    <col min="4063" max="4063" width="20.75" style="6" customWidth="1"/>
    <col min="4064" max="4064" width="12.875" style="6" customWidth="1"/>
    <col min="4065" max="4065" width="28.125" style="6" customWidth="1"/>
    <col min="4066" max="4066" width="19.375" style="6" customWidth="1"/>
    <col min="4067" max="4067" width="17.125" style="6" customWidth="1"/>
    <col min="4068" max="4068" width="14" style="6" customWidth="1"/>
    <col min="4069" max="4069" width="18.25" style="6" customWidth="1"/>
    <col min="4070" max="4070" width="18.125" style="6" customWidth="1"/>
    <col min="4071" max="4317" width="9" style="6"/>
    <col min="4318" max="4318" width="7.75" style="6" customWidth="1"/>
    <col min="4319" max="4319" width="20.75" style="6" customWidth="1"/>
    <col min="4320" max="4320" width="12.875" style="6" customWidth="1"/>
    <col min="4321" max="4321" width="28.125" style="6" customWidth="1"/>
    <col min="4322" max="4322" width="19.375" style="6" customWidth="1"/>
    <col min="4323" max="4323" width="17.125" style="6" customWidth="1"/>
    <col min="4324" max="4324" width="14" style="6" customWidth="1"/>
    <col min="4325" max="4325" width="18.25" style="6" customWidth="1"/>
    <col min="4326" max="4326" width="18.125" style="6" customWidth="1"/>
    <col min="4327" max="4573" width="9" style="6"/>
    <col min="4574" max="4574" width="7.75" style="6" customWidth="1"/>
    <col min="4575" max="4575" width="20.75" style="6" customWidth="1"/>
    <col min="4576" max="4576" width="12.875" style="6" customWidth="1"/>
    <col min="4577" max="4577" width="28.125" style="6" customWidth="1"/>
    <col min="4578" max="4578" width="19.375" style="6" customWidth="1"/>
    <col min="4579" max="4579" width="17.125" style="6" customWidth="1"/>
    <col min="4580" max="4580" width="14" style="6" customWidth="1"/>
    <col min="4581" max="4581" width="18.25" style="6" customWidth="1"/>
    <col min="4582" max="4582" width="18.125" style="6" customWidth="1"/>
    <col min="4583" max="4829" width="9" style="6"/>
    <col min="4830" max="4830" width="7.75" style="6" customWidth="1"/>
    <col min="4831" max="4831" width="20.75" style="6" customWidth="1"/>
    <col min="4832" max="4832" width="12.875" style="6" customWidth="1"/>
    <col min="4833" max="4833" width="28.125" style="6" customWidth="1"/>
    <col min="4834" max="4834" width="19.375" style="6" customWidth="1"/>
    <col min="4835" max="4835" width="17.125" style="6" customWidth="1"/>
    <col min="4836" max="4836" width="14" style="6" customWidth="1"/>
    <col min="4837" max="4837" width="18.25" style="6" customWidth="1"/>
    <col min="4838" max="4838" width="18.125" style="6" customWidth="1"/>
    <col min="4839" max="5085" width="9" style="6"/>
    <col min="5086" max="5086" width="7.75" style="6" customWidth="1"/>
    <col min="5087" max="5087" width="20.75" style="6" customWidth="1"/>
    <col min="5088" max="5088" width="12.875" style="6" customWidth="1"/>
    <col min="5089" max="5089" width="28.125" style="6" customWidth="1"/>
    <col min="5090" max="5090" width="19.375" style="6" customWidth="1"/>
    <col min="5091" max="5091" width="17.125" style="6" customWidth="1"/>
    <col min="5092" max="5092" width="14" style="6" customWidth="1"/>
    <col min="5093" max="5093" width="18.25" style="6" customWidth="1"/>
    <col min="5094" max="5094" width="18.125" style="6" customWidth="1"/>
    <col min="5095" max="5341" width="9" style="6"/>
    <col min="5342" max="5342" width="7.75" style="6" customWidth="1"/>
    <col min="5343" max="5343" width="20.75" style="6" customWidth="1"/>
    <col min="5344" max="5344" width="12.875" style="6" customWidth="1"/>
    <col min="5345" max="5345" width="28.125" style="6" customWidth="1"/>
    <col min="5346" max="5346" width="19.375" style="6" customWidth="1"/>
    <col min="5347" max="5347" width="17.125" style="6" customWidth="1"/>
    <col min="5348" max="5348" width="14" style="6" customWidth="1"/>
    <col min="5349" max="5349" width="18.25" style="6" customWidth="1"/>
    <col min="5350" max="5350" width="18.125" style="6" customWidth="1"/>
    <col min="5351" max="5597" width="9" style="6"/>
    <col min="5598" max="5598" width="7.75" style="6" customWidth="1"/>
    <col min="5599" max="5599" width="20.75" style="6" customWidth="1"/>
    <col min="5600" max="5600" width="12.875" style="6" customWidth="1"/>
    <col min="5601" max="5601" width="28.125" style="6" customWidth="1"/>
    <col min="5602" max="5602" width="19.375" style="6" customWidth="1"/>
    <col min="5603" max="5603" width="17.125" style="6" customWidth="1"/>
    <col min="5604" max="5604" width="14" style="6" customWidth="1"/>
    <col min="5605" max="5605" width="18.25" style="6" customWidth="1"/>
    <col min="5606" max="5606" width="18.125" style="6" customWidth="1"/>
    <col min="5607" max="5853" width="9" style="6"/>
    <col min="5854" max="5854" width="7.75" style="6" customWidth="1"/>
    <col min="5855" max="5855" width="20.75" style="6" customWidth="1"/>
    <col min="5856" max="5856" width="12.875" style="6" customWidth="1"/>
    <col min="5857" max="5857" width="28.125" style="6" customWidth="1"/>
    <col min="5858" max="5858" width="19.375" style="6" customWidth="1"/>
    <col min="5859" max="5859" width="17.125" style="6" customWidth="1"/>
    <col min="5860" max="5860" width="14" style="6" customWidth="1"/>
    <col min="5861" max="5861" width="18.25" style="6" customWidth="1"/>
    <col min="5862" max="5862" width="18.125" style="6" customWidth="1"/>
    <col min="5863" max="6109" width="9" style="6"/>
    <col min="6110" max="6110" width="7.75" style="6" customWidth="1"/>
    <col min="6111" max="6111" width="20.75" style="6" customWidth="1"/>
    <col min="6112" max="6112" width="12.875" style="6" customWidth="1"/>
    <col min="6113" max="6113" width="28.125" style="6" customWidth="1"/>
    <col min="6114" max="6114" width="19.375" style="6" customWidth="1"/>
    <col min="6115" max="6115" width="17.125" style="6" customWidth="1"/>
    <col min="6116" max="6116" width="14" style="6" customWidth="1"/>
    <col min="6117" max="6117" width="18.25" style="6" customWidth="1"/>
    <col min="6118" max="6118" width="18.125" style="6" customWidth="1"/>
    <col min="6119" max="6365" width="9" style="6"/>
    <col min="6366" max="6366" width="7.75" style="6" customWidth="1"/>
    <col min="6367" max="6367" width="20.75" style="6" customWidth="1"/>
    <col min="6368" max="6368" width="12.875" style="6" customWidth="1"/>
    <col min="6369" max="6369" width="28.125" style="6" customWidth="1"/>
    <col min="6370" max="6370" width="19.375" style="6" customWidth="1"/>
    <col min="6371" max="6371" width="17.125" style="6" customWidth="1"/>
    <col min="6372" max="6372" width="14" style="6" customWidth="1"/>
    <col min="6373" max="6373" width="18.25" style="6" customWidth="1"/>
    <col min="6374" max="6374" width="18.125" style="6" customWidth="1"/>
    <col min="6375" max="6621" width="9" style="6"/>
    <col min="6622" max="6622" width="7.75" style="6" customWidth="1"/>
    <col min="6623" max="6623" width="20.75" style="6" customWidth="1"/>
    <col min="6624" max="6624" width="12.875" style="6" customWidth="1"/>
    <col min="6625" max="6625" width="28.125" style="6" customWidth="1"/>
    <col min="6626" max="6626" width="19.375" style="6" customWidth="1"/>
    <col min="6627" max="6627" width="17.125" style="6" customWidth="1"/>
    <col min="6628" max="6628" width="14" style="6" customWidth="1"/>
    <col min="6629" max="6629" width="18.25" style="6" customWidth="1"/>
    <col min="6630" max="6630" width="18.125" style="6" customWidth="1"/>
    <col min="6631" max="6877" width="9" style="6"/>
    <col min="6878" max="6878" width="7.75" style="6" customWidth="1"/>
    <col min="6879" max="6879" width="20.75" style="6" customWidth="1"/>
    <col min="6880" max="6880" width="12.875" style="6" customWidth="1"/>
    <col min="6881" max="6881" width="28.125" style="6" customWidth="1"/>
    <col min="6882" max="6882" width="19.375" style="6" customWidth="1"/>
    <col min="6883" max="6883" width="17.125" style="6" customWidth="1"/>
    <col min="6884" max="6884" width="14" style="6" customWidth="1"/>
    <col min="6885" max="6885" width="18.25" style="6" customWidth="1"/>
    <col min="6886" max="6886" width="18.125" style="6" customWidth="1"/>
    <col min="6887" max="7133" width="9" style="6"/>
    <col min="7134" max="7134" width="7.75" style="6" customWidth="1"/>
    <col min="7135" max="7135" width="20.75" style="6" customWidth="1"/>
    <col min="7136" max="7136" width="12.875" style="6" customWidth="1"/>
    <col min="7137" max="7137" width="28.125" style="6" customWidth="1"/>
    <col min="7138" max="7138" width="19.375" style="6" customWidth="1"/>
    <col min="7139" max="7139" width="17.125" style="6" customWidth="1"/>
    <col min="7140" max="7140" width="14" style="6" customWidth="1"/>
    <col min="7141" max="7141" width="18.25" style="6" customWidth="1"/>
    <col min="7142" max="7142" width="18.125" style="6" customWidth="1"/>
    <col min="7143" max="7389" width="9" style="6"/>
    <col min="7390" max="7390" width="7.75" style="6" customWidth="1"/>
    <col min="7391" max="7391" width="20.75" style="6" customWidth="1"/>
    <col min="7392" max="7392" width="12.875" style="6" customWidth="1"/>
    <col min="7393" max="7393" width="28.125" style="6" customWidth="1"/>
    <col min="7394" max="7394" width="19.375" style="6" customWidth="1"/>
    <col min="7395" max="7395" width="17.125" style="6" customWidth="1"/>
    <col min="7396" max="7396" width="14" style="6" customWidth="1"/>
    <col min="7397" max="7397" width="18.25" style="6" customWidth="1"/>
    <col min="7398" max="7398" width="18.125" style="6" customWidth="1"/>
    <col min="7399" max="7645" width="9" style="6"/>
    <col min="7646" max="7646" width="7.75" style="6" customWidth="1"/>
    <col min="7647" max="7647" width="20.75" style="6" customWidth="1"/>
    <col min="7648" max="7648" width="12.875" style="6" customWidth="1"/>
    <col min="7649" max="7649" width="28.125" style="6" customWidth="1"/>
    <col min="7650" max="7650" width="19.375" style="6" customWidth="1"/>
    <col min="7651" max="7651" width="17.125" style="6" customWidth="1"/>
    <col min="7652" max="7652" width="14" style="6" customWidth="1"/>
    <col min="7653" max="7653" width="18.25" style="6" customWidth="1"/>
    <col min="7654" max="7654" width="18.125" style="6" customWidth="1"/>
    <col min="7655" max="7901" width="9" style="6"/>
    <col min="7902" max="7902" width="7.75" style="6" customWidth="1"/>
    <col min="7903" max="7903" width="20.75" style="6" customWidth="1"/>
    <col min="7904" max="7904" width="12.875" style="6" customWidth="1"/>
    <col min="7905" max="7905" width="28.125" style="6" customWidth="1"/>
    <col min="7906" max="7906" width="19.375" style="6" customWidth="1"/>
    <col min="7907" max="7907" width="17.125" style="6" customWidth="1"/>
    <col min="7908" max="7908" width="14" style="6" customWidth="1"/>
    <col min="7909" max="7909" width="18.25" style="6" customWidth="1"/>
    <col min="7910" max="7910" width="18.125" style="6" customWidth="1"/>
    <col min="7911" max="8157" width="9" style="6"/>
    <col min="8158" max="8158" width="7.75" style="6" customWidth="1"/>
    <col min="8159" max="8159" width="20.75" style="6" customWidth="1"/>
    <col min="8160" max="8160" width="12.875" style="6" customWidth="1"/>
    <col min="8161" max="8161" width="28.125" style="6" customWidth="1"/>
    <col min="8162" max="8162" width="19.375" style="6" customWidth="1"/>
    <col min="8163" max="8163" width="17.125" style="6" customWidth="1"/>
    <col min="8164" max="8164" width="14" style="6" customWidth="1"/>
    <col min="8165" max="8165" width="18.25" style="6" customWidth="1"/>
    <col min="8166" max="8166" width="18.125" style="6" customWidth="1"/>
    <col min="8167" max="8413" width="9" style="6"/>
    <col min="8414" max="8414" width="7.75" style="6" customWidth="1"/>
    <col min="8415" max="8415" width="20.75" style="6" customWidth="1"/>
    <col min="8416" max="8416" width="12.875" style="6" customWidth="1"/>
    <col min="8417" max="8417" width="28.125" style="6" customWidth="1"/>
    <col min="8418" max="8418" width="19.375" style="6" customWidth="1"/>
    <col min="8419" max="8419" width="17.125" style="6" customWidth="1"/>
    <col min="8420" max="8420" width="14" style="6" customWidth="1"/>
    <col min="8421" max="8421" width="18.25" style="6" customWidth="1"/>
    <col min="8422" max="8422" width="18.125" style="6" customWidth="1"/>
    <col min="8423" max="8669" width="9" style="6"/>
    <col min="8670" max="8670" width="7.75" style="6" customWidth="1"/>
    <col min="8671" max="8671" width="20.75" style="6" customWidth="1"/>
    <col min="8672" max="8672" width="12.875" style="6" customWidth="1"/>
    <col min="8673" max="8673" width="28.125" style="6" customWidth="1"/>
    <col min="8674" max="8674" width="19.375" style="6" customWidth="1"/>
    <col min="8675" max="8675" width="17.125" style="6" customWidth="1"/>
    <col min="8676" max="8676" width="14" style="6" customWidth="1"/>
    <col min="8677" max="8677" width="18.25" style="6" customWidth="1"/>
    <col min="8678" max="8678" width="18.125" style="6" customWidth="1"/>
    <col min="8679" max="8925" width="9" style="6"/>
    <col min="8926" max="8926" width="7.75" style="6" customWidth="1"/>
    <col min="8927" max="8927" width="20.75" style="6" customWidth="1"/>
    <col min="8928" max="8928" width="12.875" style="6" customWidth="1"/>
    <col min="8929" max="8929" width="28.125" style="6" customWidth="1"/>
    <col min="8930" max="8930" width="19.375" style="6" customWidth="1"/>
    <col min="8931" max="8931" width="17.125" style="6" customWidth="1"/>
    <col min="8932" max="8932" width="14" style="6" customWidth="1"/>
    <col min="8933" max="8933" width="18.25" style="6" customWidth="1"/>
    <col min="8934" max="8934" width="18.125" style="6" customWidth="1"/>
    <col min="8935" max="9181" width="9" style="6"/>
    <col min="9182" max="9182" width="7.75" style="6" customWidth="1"/>
    <col min="9183" max="9183" width="20.75" style="6" customWidth="1"/>
    <col min="9184" max="9184" width="12.875" style="6" customWidth="1"/>
    <col min="9185" max="9185" width="28.125" style="6" customWidth="1"/>
    <col min="9186" max="9186" width="19.375" style="6" customWidth="1"/>
    <col min="9187" max="9187" width="17.125" style="6" customWidth="1"/>
    <col min="9188" max="9188" width="14" style="6" customWidth="1"/>
    <col min="9189" max="9189" width="18.25" style="6" customWidth="1"/>
    <col min="9190" max="9190" width="18.125" style="6" customWidth="1"/>
    <col min="9191" max="9437" width="9" style="6"/>
    <col min="9438" max="9438" width="7.75" style="6" customWidth="1"/>
    <col min="9439" max="9439" width="20.75" style="6" customWidth="1"/>
    <col min="9440" max="9440" width="12.875" style="6" customWidth="1"/>
    <col min="9441" max="9441" width="28.125" style="6" customWidth="1"/>
    <col min="9442" max="9442" width="19.375" style="6" customWidth="1"/>
    <col min="9443" max="9443" width="17.125" style="6" customWidth="1"/>
    <col min="9444" max="9444" width="14" style="6" customWidth="1"/>
    <col min="9445" max="9445" width="18.25" style="6" customWidth="1"/>
    <col min="9446" max="9446" width="18.125" style="6" customWidth="1"/>
    <col min="9447" max="9693" width="9" style="6"/>
    <col min="9694" max="9694" width="7.75" style="6" customWidth="1"/>
    <col min="9695" max="9695" width="20.75" style="6" customWidth="1"/>
    <col min="9696" max="9696" width="12.875" style="6" customWidth="1"/>
    <col min="9697" max="9697" width="28.125" style="6" customWidth="1"/>
    <col min="9698" max="9698" width="19.375" style="6" customWidth="1"/>
    <col min="9699" max="9699" width="17.125" style="6" customWidth="1"/>
    <col min="9700" max="9700" width="14" style="6" customWidth="1"/>
    <col min="9701" max="9701" width="18.25" style="6" customWidth="1"/>
    <col min="9702" max="9702" width="18.125" style="6" customWidth="1"/>
    <col min="9703" max="9949" width="9" style="6"/>
    <col min="9950" max="9950" width="7.75" style="6" customWidth="1"/>
    <col min="9951" max="9951" width="20.75" style="6" customWidth="1"/>
    <col min="9952" max="9952" width="12.875" style="6" customWidth="1"/>
    <col min="9953" max="9953" width="28.125" style="6" customWidth="1"/>
    <col min="9954" max="9954" width="19.375" style="6" customWidth="1"/>
    <col min="9955" max="9955" width="17.125" style="6" customWidth="1"/>
    <col min="9956" max="9956" width="14" style="6" customWidth="1"/>
    <col min="9957" max="9957" width="18.25" style="6" customWidth="1"/>
    <col min="9958" max="9958" width="18.125" style="6" customWidth="1"/>
    <col min="9959" max="10205" width="9" style="6"/>
    <col min="10206" max="10206" width="7.75" style="6" customWidth="1"/>
    <col min="10207" max="10207" width="20.75" style="6" customWidth="1"/>
    <col min="10208" max="10208" width="12.875" style="6" customWidth="1"/>
    <col min="10209" max="10209" width="28.125" style="6" customWidth="1"/>
    <col min="10210" max="10210" width="19.375" style="6" customWidth="1"/>
    <col min="10211" max="10211" width="17.125" style="6" customWidth="1"/>
    <col min="10212" max="10212" width="14" style="6" customWidth="1"/>
    <col min="10213" max="10213" width="18.25" style="6" customWidth="1"/>
    <col min="10214" max="10214" width="18.125" style="6" customWidth="1"/>
    <col min="10215" max="10461" width="9" style="6"/>
    <col min="10462" max="10462" width="7.75" style="6" customWidth="1"/>
    <col min="10463" max="10463" width="20.75" style="6" customWidth="1"/>
    <col min="10464" max="10464" width="12.875" style="6" customWidth="1"/>
    <col min="10465" max="10465" width="28.125" style="6" customWidth="1"/>
    <col min="10466" max="10466" width="19.375" style="6" customWidth="1"/>
    <col min="10467" max="10467" width="17.125" style="6" customWidth="1"/>
    <col min="10468" max="10468" width="14" style="6" customWidth="1"/>
    <col min="10469" max="10469" width="18.25" style="6" customWidth="1"/>
    <col min="10470" max="10470" width="18.125" style="6" customWidth="1"/>
    <col min="10471" max="10717" width="9" style="6"/>
    <col min="10718" max="10718" width="7.75" style="6" customWidth="1"/>
    <col min="10719" max="10719" width="20.75" style="6" customWidth="1"/>
    <col min="10720" max="10720" width="12.875" style="6" customWidth="1"/>
    <col min="10721" max="10721" width="28.125" style="6" customWidth="1"/>
    <col min="10722" max="10722" width="19.375" style="6" customWidth="1"/>
    <col min="10723" max="10723" width="17.125" style="6" customWidth="1"/>
    <col min="10724" max="10724" width="14" style="6" customWidth="1"/>
    <col min="10725" max="10725" width="18.25" style="6" customWidth="1"/>
    <col min="10726" max="10726" width="18.125" style="6" customWidth="1"/>
    <col min="10727" max="10973" width="9" style="6"/>
    <col min="10974" max="10974" width="7.75" style="6" customWidth="1"/>
    <col min="10975" max="10975" width="20.75" style="6" customWidth="1"/>
    <col min="10976" max="10976" width="12.875" style="6" customWidth="1"/>
    <col min="10977" max="10977" width="28.125" style="6" customWidth="1"/>
    <col min="10978" max="10978" width="19.375" style="6" customWidth="1"/>
    <col min="10979" max="10979" width="17.125" style="6" customWidth="1"/>
    <col min="10980" max="10980" width="14" style="6" customWidth="1"/>
    <col min="10981" max="10981" width="18.25" style="6" customWidth="1"/>
    <col min="10982" max="10982" width="18.125" style="6" customWidth="1"/>
    <col min="10983" max="11229" width="9" style="6"/>
    <col min="11230" max="11230" width="7.75" style="6" customWidth="1"/>
    <col min="11231" max="11231" width="20.75" style="6" customWidth="1"/>
    <col min="11232" max="11232" width="12.875" style="6" customWidth="1"/>
    <col min="11233" max="11233" width="28.125" style="6" customWidth="1"/>
    <col min="11234" max="11234" width="19.375" style="6" customWidth="1"/>
    <col min="11235" max="11235" width="17.125" style="6" customWidth="1"/>
    <col min="11236" max="11236" width="14" style="6" customWidth="1"/>
    <col min="11237" max="11237" width="18.25" style="6" customWidth="1"/>
    <col min="11238" max="11238" width="18.125" style="6" customWidth="1"/>
    <col min="11239" max="11485" width="9" style="6"/>
    <col min="11486" max="11486" width="7.75" style="6" customWidth="1"/>
    <col min="11487" max="11487" width="20.75" style="6" customWidth="1"/>
    <col min="11488" max="11488" width="12.875" style="6" customWidth="1"/>
    <col min="11489" max="11489" width="28.125" style="6" customWidth="1"/>
    <col min="11490" max="11490" width="19.375" style="6" customWidth="1"/>
    <col min="11491" max="11491" width="17.125" style="6" customWidth="1"/>
    <col min="11492" max="11492" width="14" style="6" customWidth="1"/>
    <col min="11493" max="11493" width="18.25" style="6" customWidth="1"/>
    <col min="11494" max="11494" width="18.125" style="6" customWidth="1"/>
    <col min="11495" max="11741" width="9" style="6"/>
    <col min="11742" max="11742" width="7.75" style="6" customWidth="1"/>
    <col min="11743" max="11743" width="20.75" style="6" customWidth="1"/>
    <col min="11744" max="11744" width="12.875" style="6" customWidth="1"/>
    <col min="11745" max="11745" width="28.125" style="6" customWidth="1"/>
    <col min="11746" max="11746" width="19.375" style="6" customWidth="1"/>
    <col min="11747" max="11747" width="17.125" style="6" customWidth="1"/>
    <col min="11748" max="11748" width="14" style="6" customWidth="1"/>
    <col min="11749" max="11749" width="18.25" style="6" customWidth="1"/>
    <col min="11750" max="11750" width="18.125" style="6" customWidth="1"/>
    <col min="11751" max="11997" width="9" style="6"/>
    <col min="11998" max="11998" width="7.75" style="6" customWidth="1"/>
    <col min="11999" max="11999" width="20.75" style="6" customWidth="1"/>
    <col min="12000" max="12000" width="12.875" style="6" customWidth="1"/>
    <col min="12001" max="12001" width="28.125" style="6" customWidth="1"/>
    <col min="12002" max="12002" width="19.375" style="6" customWidth="1"/>
    <col min="12003" max="12003" width="17.125" style="6" customWidth="1"/>
    <col min="12004" max="12004" width="14" style="6" customWidth="1"/>
    <col min="12005" max="12005" width="18.25" style="6" customWidth="1"/>
    <col min="12006" max="12006" width="18.125" style="6" customWidth="1"/>
    <col min="12007" max="12253" width="9" style="6"/>
    <col min="12254" max="12254" width="7.75" style="6" customWidth="1"/>
    <col min="12255" max="12255" width="20.75" style="6" customWidth="1"/>
    <col min="12256" max="12256" width="12.875" style="6" customWidth="1"/>
    <col min="12257" max="12257" width="28.125" style="6" customWidth="1"/>
    <col min="12258" max="12258" width="19.375" style="6" customWidth="1"/>
    <col min="12259" max="12259" width="17.125" style="6" customWidth="1"/>
    <col min="12260" max="12260" width="14" style="6" customWidth="1"/>
    <col min="12261" max="12261" width="18.25" style="6" customWidth="1"/>
    <col min="12262" max="12262" width="18.125" style="6" customWidth="1"/>
    <col min="12263" max="12509" width="9" style="6"/>
    <col min="12510" max="12510" width="7.75" style="6" customWidth="1"/>
    <col min="12511" max="12511" width="20.75" style="6" customWidth="1"/>
    <col min="12512" max="12512" width="12.875" style="6" customWidth="1"/>
    <col min="12513" max="12513" width="28.125" style="6" customWidth="1"/>
    <col min="12514" max="12514" width="19.375" style="6" customWidth="1"/>
    <col min="12515" max="12515" width="17.125" style="6" customWidth="1"/>
    <col min="12516" max="12516" width="14" style="6" customWidth="1"/>
    <col min="12517" max="12517" width="18.25" style="6" customWidth="1"/>
    <col min="12518" max="12518" width="18.125" style="6" customWidth="1"/>
    <col min="12519" max="12765" width="9" style="6"/>
    <col min="12766" max="12766" width="7.75" style="6" customWidth="1"/>
    <col min="12767" max="12767" width="20.75" style="6" customWidth="1"/>
    <col min="12768" max="12768" width="12.875" style="6" customWidth="1"/>
    <col min="12769" max="12769" width="28.125" style="6" customWidth="1"/>
    <col min="12770" max="12770" width="19.375" style="6" customWidth="1"/>
    <col min="12771" max="12771" width="17.125" style="6" customWidth="1"/>
    <col min="12772" max="12772" width="14" style="6" customWidth="1"/>
    <col min="12773" max="12773" width="18.25" style="6" customWidth="1"/>
    <col min="12774" max="12774" width="18.125" style="6" customWidth="1"/>
    <col min="12775" max="13021" width="9" style="6"/>
    <col min="13022" max="13022" width="7.75" style="6" customWidth="1"/>
    <col min="13023" max="13023" width="20.75" style="6" customWidth="1"/>
    <col min="13024" max="13024" width="12.875" style="6" customWidth="1"/>
    <col min="13025" max="13025" width="28.125" style="6" customWidth="1"/>
    <col min="13026" max="13026" width="19.375" style="6" customWidth="1"/>
    <col min="13027" max="13027" width="17.125" style="6" customWidth="1"/>
    <col min="13028" max="13028" width="14" style="6" customWidth="1"/>
    <col min="13029" max="13029" width="18.25" style="6" customWidth="1"/>
    <col min="13030" max="13030" width="18.125" style="6" customWidth="1"/>
    <col min="13031" max="13277" width="9" style="6"/>
    <col min="13278" max="13278" width="7.75" style="6" customWidth="1"/>
    <col min="13279" max="13279" width="20.75" style="6" customWidth="1"/>
    <col min="13280" max="13280" width="12.875" style="6" customWidth="1"/>
    <col min="13281" max="13281" width="28.125" style="6" customWidth="1"/>
    <col min="13282" max="13282" width="19.375" style="6" customWidth="1"/>
    <col min="13283" max="13283" width="17.125" style="6" customWidth="1"/>
    <col min="13284" max="13284" width="14" style="6" customWidth="1"/>
    <col min="13285" max="13285" width="18.25" style="6" customWidth="1"/>
    <col min="13286" max="13286" width="18.125" style="6" customWidth="1"/>
    <col min="13287" max="13533" width="9" style="6"/>
    <col min="13534" max="13534" width="7.75" style="6" customWidth="1"/>
    <col min="13535" max="13535" width="20.75" style="6" customWidth="1"/>
    <col min="13536" max="13536" width="12.875" style="6" customWidth="1"/>
    <col min="13537" max="13537" width="28.125" style="6" customWidth="1"/>
    <col min="13538" max="13538" width="19.375" style="6" customWidth="1"/>
    <col min="13539" max="13539" width="17.125" style="6" customWidth="1"/>
    <col min="13540" max="13540" width="14" style="6" customWidth="1"/>
    <col min="13541" max="13541" width="18.25" style="6" customWidth="1"/>
    <col min="13542" max="13542" width="18.125" style="6" customWidth="1"/>
    <col min="13543" max="13789" width="9" style="6"/>
    <col min="13790" max="13790" width="7.75" style="6" customWidth="1"/>
    <col min="13791" max="13791" width="20.75" style="6" customWidth="1"/>
    <col min="13792" max="13792" width="12.875" style="6" customWidth="1"/>
    <col min="13793" max="13793" width="28.125" style="6" customWidth="1"/>
    <col min="13794" max="13794" width="19.375" style="6" customWidth="1"/>
    <col min="13795" max="13795" width="17.125" style="6" customWidth="1"/>
    <col min="13796" max="13796" width="14" style="6" customWidth="1"/>
    <col min="13797" max="13797" width="18.25" style="6" customWidth="1"/>
    <col min="13798" max="13798" width="18.125" style="6" customWidth="1"/>
    <col min="13799" max="14045" width="9" style="6"/>
    <col min="14046" max="14046" width="7.75" style="6" customWidth="1"/>
    <col min="14047" max="14047" width="20.75" style="6" customWidth="1"/>
    <col min="14048" max="14048" width="12.875" style="6" customWidth="1"/>
    <col min="14049" max="14049" width="28.125" style="6" customWidth="1"/>
    <col min="14050" max="14050" width="19.375" style="6" customWidth="1"/>
    <col min="14051" max="14051" width="17.125" style="6" customWidth="1"/>
    <col min="14052" max="14052" width="14" style="6" customWidth="1"/>
    <col min="14053" max="14053" width="18.25" style="6" customWidth="1"/>
    <col min="14054" max="14054" width="18.125" style="6" customWidth="1"/>
    <col min="14055" max="14301" width="9" style="6"/>
    <col min="14302" max="14302" width="7.75" style="6" customWidth="1"/>
    <col min="14303" max="14303" width="20.75" style="6" customWidth="1"/>
    <col min="14304" max="14304" width="12.875" style="6" customWidth="1"/>
    <col min="14305" max="14305" width="28.125" style="6" customWidth="1"/>
    <col min="14306" max="14306" width="19.375" style="6" customWidth="1"/>
    <col min="14307" max="14307" width="17.125" style="6" customWidth="1"/>
    <col min="14308" max="14308" width="14" style="6" customWidth="1"/>
    <col min="14309" max="14309" width="18.25" style="6" customWidth="1"/>
    <col min="14310" max="14310" width="18.125" style="6" customWidth="1"/>
    <col min="14311" max="14557" width="9" style="6"/>
    <col min="14558" max="14558" width="7.75" style="6" customWidth="1"/>
    <col min="14559" max="14559" width="20.75" style="6" customWidth="1"/>
    <col min="14560" max="14560" width="12.875" style="6" customWidth="1"/>
    <col min="14561" max="14561" width="28.125" style="6" customWidth="1"/>
    <col min="14562" max="14562" width="19.375" style="6" customWidth="1"/>
    <col min="14563" max="14563" width="17.125" style="6" customWidth="1"/>
    <col min="14564" max="14564" width="14" style="6" customWidth="1"/>
    <col min="14565" max="14565" width="18.25" style="6" customWidth="1"/>
    <col min="14566" max="14566" width="18.125" style="6" customWidth="1"/>
    <col min="14567" max="14813" width="9" style="6"/>
    <col min="14814" max="14814" width="7.75" style="6" customWidth="1"/>
    <col min="14815" max="14815" width="20.75" style="6" customWidth="1"/>
    <col min="14816" max="14816" width="12.875" style="6" customWidth="1"/>
    <col min="14817" max="14817" width="28.125" style="6" customWidth="1"/>
    <col min="14818" max="14818" width="19.375" style="6" customWidth="1"/>
    <col min="14819" max="14819" width="17.125" style="6" customWidth="1"/>
    <col min="14820" max="14820" width="14" style="6" customWidth="1"/>
    <col min="14821" max="14821" width="18.25" style="6" customWidth="1"/>
    <col min="14822" max="14822" width="18.125" style="6" customWidth="1"/>
    <col min="14823" max="15069" width="9" style="6"/>
    <col min="15070" max="15070" width="7.75" style="6" customWidth="1"/>
    <col min="15071" max="15071" width="20.75" style="6" customWidth="1"/>
    <col min="15072" max="15072" width="12.875" style="6" customWidth="1"/>
    <col min="15073" max="15073" width="28.125" style="6" customWidth="1"/>
    <col min="15074" max="15074" width="19.375" style="6" customWidth="1"/>
    <col min="15075" max="15075" width="17.125" style="6" customWidth="1"/>
    <col min="15076" max="15076" width="14" style="6" customWidth="1"/>
    <col min="15077" max="15077" width="18.25" style="6" customWidth="1"/>
    <col min="15078" max="15078" width="18.125" style="6" customWidth="1"/>
    <col min="15079" max="15325" width="9" style="6"/>
    <col min="15326" max="15326" width="7.75" style="6" customWidth="1"/>
    <col min="15327" max="15327" width="20.75" style="6" customWidth="1"/>
    <col min="15328" max="15328" width="12.875" style="6" customWidth="1"/>
    <col min="15329" max="15329" width="28.125" style="6" customWidth="1"/>
    <col min="15330" max="15330" width="19.375" style="6" customWidth="1"/>
    <col min="15331" max="15331" width="17.125" style="6" customWidth="1"/>
    <col min="15332" max="15332" width="14" style="6" customWidth="1"/>
    <col min="15333" max="15333" width="18.25" style="6" customWidth="1"/>
    <col min="15334" max="15334" width="18.125" style="6" customWidth="1"/>
    <col min="15335" max="15581" width="9" style="6"/>
    <col min="15582" max="15582" width="7.75" style="6" customWidth="1"/>
    <col min="15583" max="15583" width="20.75" style="6" customWidth="1"/>
    <col min="15584" max="15584" width="12.875" style="6" customWidth="1"/>
    <col min="15585" max="15585" width="28.125" style="6" customWidth="1"/>
    <col min="15586" max="15586" width="19.375" style="6" customWidth="1"/>
    <col min="15587" max="15587" width="17.125" style="6" customWidth="1"/>
    <col min="15588" max="15588" width="14" style="6" customWidth="1"/>
    <col min="15589" max="15589" width="18.25" style="6" customWidth="1"/>
    <col min="15590" max="15590" width="18.125" style="6" customWidth="1"/>
    <col min="15591" max="15837" width="9" style="6"/>
    <col min="15838" max="15838" width="7.75" style="6" customWidth="1"/>
    <col min="15839" max="15839" width="20.75" style="6" customWidth="1"/>
    <col min="15840" max="15840" width="12.875" style="6" customWidth="1"/>
    <col min="15841" max="15841" width="28.125" style="6" customWidth="1"/>
    <col min="15842" max="15842" width="19.375" style="6" customWidth="1"/>
    <col min="15843" max="15843" width="17.125" style="6" customWidth="1"/>
    <col min="15844" max="15844" width="14" style="6" customWidth="1"/>
    <col min="15845" max="15845" width="18.25" style="6" customWidth="1"/>
    <col min="15846" max="15846" width="18.125" style="6" customWidth="1"/>
    <col min="15847" max="16093" width="9" style="6"/>
    <col min="16094" max="16094" width="7.75" style="6" customWidth="1"/>
    <col min="16095" max="16095" width="20.75" style="6" customWidth="1"/>
    <col min="16096" max="16096" width="12.875" style="6" customWidth="1"/>
    <col min="16097" max="16097" width="28.125" style="6" customWidth="1"/>
    <col min="16098" max="16098" width="19.375" style="6" customWidth="1"/>
    <col min="16099" max="16099" width="17.125" style="6" customWidth="1"/>
    <col min="16100" max="16100" width="14" style="6" customWidth="1"/>
    <col min="16101" max="16101" width="18.25" style="6" customWidth="1"/>
    <col min="16102" max="16102" width="18.125" style="6" customWidth="1"/>
    <col min="16103" max="16384" width="9" style="6"/>
  </cols>
  <sheetData>
    <row r="1" spans="1:5" s="1" customFormat="1" ht="153.6" customHeight="1">
      <c r="A1" s="28" t="s">
        <v>6</v>
      </c>
      <c r="B1" s="28"/>
      <c r="C1" s="28"/>
      <c r="D1" s="28"/>
      <c r="E1" s="28"/>
    </row>
    <row r="2" spans="1:5" s="2" customFormat="1" ht="21">
      <c r="A2" s="13" t="s">
        <v>2</v>
      </c>
      <c r="B2" s="13" t="s">
        <v>4</v>
      </c>
      <c r="C2" s="17" t="s">
        <v>5</v>
      </c>
      <c r="D2" s="17" t="s">
        <v>3</v>
      </c>
      <c r="E2" s="11" t="s">
        <v>0</v>
      </c>
    </row>
    <row r="3" spans="1:5" s="26" customFormat="1" ht="49.5">
      <c r="A3" s="19" t="s">
        <v>24</v>
      </c>
      <c r="B3" s="13">
        <v>7</v>
      </c>
      <c r="C3" s="19" t="s">
        <v>25</v>
      </c>
      <c r="D3" s="25">
        <v>60</v>
      </c>
      <c r="E3" s="13"/>
    </row>
    <row r="4" spans="1:5" s="26" customFormat="1" ht="49.5">
      <c r="A4" s="19" t="s">
        <v>26</v>
      </c>
      <c r="B4" s="13">
        <v>4</v>
      </c>
      <c r="C4" s="19" t="s">
        <v>27</v>
      </c>
      <c r="D4" s="25">
        <v>86</v>
      </c>
      <c r="E4" s="13"/>
    </row>
    <row r="5" spans="1:5" s="26" customFormat="1" ht="49.5">
      <c r="A5" s="19" t="s">
        <v>28</v>
      </c>
      <c r="B5" s="13">
        <v>4</v>
      </c>
      <c r="C5" s="19" t="s">
        <v>29</v>
      </c>
      <c r="D5" s="25">
        <v>112</v>
      </c>
      <c r="E5" s="13"/>
    </row>
    <row r="6" spans="1:5" s="26" customFormat="1" ht="49.5">
      <c r="A6" s="19" t="s">
        <v>30</v>
      </c>
      <c r="B6" s="13">
        <v>7</v>
      </c>
      <c r="C6" s="19" t="s">
        <v>31</v>
      </c>
      <c r="D6" s="25">
        <v>61</v>
      </c>
      <c r="E6" s="13"/>
    </row>
    <row r="7" spans="1:5" s="26" customFormat="1" ht="49.5">
      <c r="A7" s="19" t="s">
        <v>32</v>
      </c>
      <c r="B7" s="13">
        <v>4</v>
      </c>
      <c r="C7" s="19" t="s">
        <v>33</v>
      </c>
      <c r="D7" s="25">
        <v>92</v>
      </c>
      <c r="E7" s="13"/>
    </row>
    <row r="8" spans="1:5" s="26" customFormat="1" ht="49.5">
      <c r="A8" s="19" t="s">
        <v>26</v>
      </c>
      <c r="B8" s="13">
        <v>4</v>
      </c>
      <c r="C8" s="19" t="s">
        <v>34</v>
      </c>
      <c r="D8" s="25">
        <v>41</v>
      </c>
      <c r="E8" s="13"/>
    </row>
    <row r="9" spans="1:5" s="26" customFormat="1" ht="49.5">
      <c r="A9" s="19" t="s">
        <v>26</v>
      </c>
      <c r="B9" s="13">
        <v>4</v>
      </c>
      <c r="C9" s="19" t="s">
        <v>35</v>
      </c>
      <c r="D9" s="25">
        <v>47</v>
      </c>
      <c r="E9" s="13"/>
    </row>
    <row r="10" spans="1:5" s="26" customFormat="1" ht="49.5">
      <c r="A10" s="19" t="s">
        <v>30</v>
      </c>
      <c r="B10" s="13">
        <v>4</v>
      </c>
      <c r="C10" s="19" t="s">
        <v>36</v>
      </c>
      <c r="D10" s="25">
        <v>103</v>
      </c>
      <c r="E10" s="13"/>
    </row>
    <row r="11" spans="1:5" s="26" customFormat="1" ht="33">
      <c r="A11" s="19" t="s">
        <v>37</v>
      </c>
      <c r="B11" s="13">
        <v>4</v>
      </c>
      <c r="C11" s="19" t="s">
        <v>38</v>
      </c>
      <c r="D11" s="25">
        <v>100</v>
      </c>
      <c r="E11" s="13"/>
    </row>
    <row r="12" spans="1:5" s="26" customFormat="1" ht="49.5">
      <c r="A12" s="19" t="s">
        <v>26</v>
      </c>
      <c r="B12" s="13">
        <v>4</v>
      </c>
      <c r="C12" s="19" t="s">
        <v>39</v>
      </c>
      <c r="D12" s="25">
        <v>38</v>
      </c>
      <c r="E12" s="13"/>
    </row>
    <row r="13" spans="1:5" s="26" customFormat="1" ht="49.5">
      <c r="A13" s="19" t="s">
        <v>40</v>
      </c>
      <c r="B13" s="13">
        <v>4</v>
      </c>
      <c r="C13" s="19" t="s">
        <v>41</v>
      </c>
      <c r="D13" s="25">
        <v>74</v>
      </c>
      <c r="E13" s="13"/>
    </row>
    <row r="14" spans="1:5" s="26" customFormat="1" ht="49.5">
      <c r="A14" s="19" t="s">
        <v>42</v>
      </c>
      <c r="B14" s="13">
        <v>9</v>
      </c>
      <c r="C14" s="19" t="s">
        <v>43</v>
      </c>
      <c r="D14" s="25">
        <v>29</v>
      </c>
      <c r="E14" s="13"/>
    </row>
    <row r="15" spans="1:5" s="26" customFormat="1" ht="49.5">
      <c r="A15" s="19" t="s">
        <v>42</v>
      </c>
      <c r="B15" s="13">
        <v>9</v>
      </c>
      <c r="C15" s="19" t="s">
        <v>44</v>
      </c>
      <c r="D15" s="25">
        <v>42</v>
      </c>
      <c r="E15" s="13"/>
    </row>
    <row r="16" spans="1:5" s="26" customFormat="1" ht="49.5">
      <c r="A16" s="19" t="s">
        <v>26</v>
      </c>
      <c r="B16" s="13">
        <v>4</v>
      </c>
      <c r="C16" s="19" t="s">
        <v>45</v>
      </c>
      <c r="D16" s="25">
        <v>66</v>
      </c>
      <c r="E16" s="13"/>
    </row>
    <row r="17" spans="1:5" s="26" customFormat="1" ht="49.5">
      <c r="A17" s="19" t="s">
        <v>26</v>
      </c>
      <c r="B17" s="13">
        <v>4</v>
      </c>
      <c r="C17" s="19" t="s">
        <v>46</v>
      </c>
      <c r="D17" s="25">
        <v>89</v>
      </c>
      <c r="E17" s="13"/>
    </row>
    <row r="18" spans="1:5" s="26" customFormat="1" ht="49.5">
      <c r="A18" s="19" t="s">
        <v>26</v>
      </c>
      <c r="B18" s="13">
        <v>4</v>
      </c>
      <c r="C18" s="19" t="s">
        <v>47</v>
      </c>
      <c r="D18" s="25">
        <v>133</v>
      </c>
      <c r="E18" s="13"/>
    </row>
    <row r="19" spans="1:5" s="26" customFormat="1" ht="49.5">
      <c r="A19" s="19" t="s">
        <v>30</v>
      </c>
      <c r="B19" s="13">
        <v>7</v>
      </c>
      <c r="C19" s="19" t="s">
        <v>48</v>
      </c>
      <c r="D19" s="25">
        <v>12</v>
      </c>
      <c r="E19" s="13"/>
    </row>
    <row r="20" spans="1:5" s="26" customFormat="1" ht="49.5">
      <c r="A20" s="19" t="s">
        <v>49</v>
      </c>
      <c r="B20" s="13">
        <v>3</v>
      </c>
      <c r="C20" s="19" t="s">
        <v>50</v>
      </c>
      <c r="D20" s="25">
        <v>144</v>
      </c>
      <c r="E20" s="13"/>
    </row>
    <row r="21" spans="1:5" s="26" customFormat="1" ht="49.5">
      <c r="A21" s="19" t="s">
        <v>42</v>
      </c>
      <c r="B21" s="13">
        <v>3</v>
      </c>
      <c r="C21" s="19" t="s">
        <v>51</v>
      </c>
      <c r="D21" s="25">
        <v>29</v>
      </c>
      <c r="E21" s="13"/>
    </row>
    <row r="22" spans="1:5" s="26" customFormat="1" ht="49.5">
      <c r="A22" s="19" t="s">
        <v>42</v>
      </c>
      <c r="B22" s="13">
        <v>3</v>
      </c>
      <c r="C22" s="19" t="s">
        <v>51</v>
      </c>
      <c r="D22" s="25">
        <v>27</v>
      </c>
      <c r="E22" s="13"/>
    </row>
    <row r="23" spans="1:5" s="26" customFormat="1" ht="49.5">
      <c r="A23" s="19" t="s">
        <v>42</v>
      </c>
      <c r="B23" s="13">
        <v>3</v>
      </c>
      <c r="C23" s="19" t="s">
        <v>51</v>
      </c>
      <c r="D23" s="25">
        <v>59</v>
      </c>
      <c r="E23" s="13"/>
    </row>
    <row r="24" spans="1:5" s="26" customFormat="1" ht="49.5">
      <c r="A24" s="19" t="s">
        <v>42</v>
      </c>
      <c r="B24" s="13">
        <v>3</v>
      </c>
      <c r="C24" s="19" t="s">
        <v>51</v>
      </c>
      <c r="D24" s="25">
        <v>27</v>
      </c>
      <c r="E24" s="13"/>
    </row>
    <row r="25" spans="1:5" s="26" customFormat="1" ht="49.5">
      <c r="A25" s="19" t="s">
        <v>42</v>
      </c>
      <c r="B25" s="13">
        <v>3</v>
      </c>
      <c r="C25" s="19" t="s">
        <v>51</v>
      </c>
      <c r="D25" s="25">
        <v>27</v>
      </c>
      <c r="E25" s="13"/>
    </row>
    <row r="26" spans="1:5" s="26" customFormat="1" ht="49.5">
      <c r="A26" s="19" t="s">
        <v>42</v>
      </c>
      <c r="B26" s="13">
        <v>3</v>
      </c>
      <c r="C26" s="19" t="s">
        <v>51</v>
      </c>
      <c r="D26" s="25">
        <v>27</v>
      </c>
      <c r="E26" s="13"/>
    </row>
    <row r="27" spans="1:5" s="26" customFormat="1" ht="49.5">
      <c r="A27" s="19" t="s">
        <v>42</v>
      </c>
      <c r="B27" s="13">
        <v>3</v>
      </c>
      <c r="C27" s="19" t="s">
        <v>51</v>
      </c>
      <c r="D27" s="25">
        <v>27</v>
      </c>
      <c r="E27" s="13"/>
    </row>
    <row r="28" spans="1:5" s="26" customFormat="1" ht="33">
      <c r="A28" s="19" t="s">
        <v>52</v>
      </c>
      <c r="B28" s="13">
        <v>3</v>
      </c>
      <c r="C28" s="19" t="s">
        <v>53</v>
      </c>
      <c r="D28" s="25">
        <v>43</v>
      </c>
      <c r="E28" s="13"/>
    </row>
    <row r="29" spans="1:5" s="26" customFormat="1" ht="49.5">
      <c r="A29" s="19" t="s">
        <v>42</v>
      </c>
      <c r="B29" s="13">
        <v>3</v>
      </c>
      <c r="C29" s="19" t="s">
        <v>54</v>
      </c>
      <c r="D29" s="25">
        <v>27</v>
      </c>
      <c r="E29" s="13"/>
    </row>
    <row r="30" spans="1:5" s="26" customFormat="1" ht="33">
      <c r="A30" s="19" t="s">
        <v>52</v>
      </c>
      <c r="B30" s="13">
        <v>3</v>
      </c>
      <c r="C30" s="19" t="s">
        <v>55</v>
      </c>
      <c r="D30" s="25">
        <v>82</v>
      </c>
      <c r="E30" s="13"/>
    </row>
    <row r="31" spans="1:5" s="26" customFormat="1" ht="33">
      <c r="A31" s="19" t="s">
        <v>52</v>
      </c>
      <c r="B31" s="13">
        <v>3</v>
      </c>
      <c r="C31" s="19" t="s">
        <v>56</v>
      </c>
      <c r="D31" s="25">
        <v>1</v>
      </c>
      <c r="E31" s="13"/>
    </row>
    <row r="32" spans="1:5" s="26" customFormat="1" ht="49.5">
      <c r="A32" s="19" t="s">
        <v>57</v>
      </c>
      <c r="B32" s="13">
        <v>3</v>
      </c>
      <c r="C32" s="19" t="s">
        <v>58</v>
      </c>
      <c r="D32" s="25">
        <v>34</v>
      </c>
      <c r="E32" s="13"/>
    </row>
    <row r="33" spans="1:5" s="26" customFormat="1" ht="49.5">
      <c r="A33" s="19" t="s">
        <v>26</v>
      </c>
      <c r="B33" s="13">
        <v>4</v>
      </c>
      <c r="C33" s="19" t="s">
        <v>59</v>
      </c>
      <c r="D33" s="25">
        <v>43</v>
      </c>
      <c r="E33" s="13"/>
    </row>
    <row r="34" spans="1:5" s="26" customFormat="1" ht="49.5">
      <c r="A34" s="19" t="s">
        <v>26</v>
      </c>
      <c r="B34" s="13">
        <v>4</v>
      </c>
      <c r="C34" s="19" t="s">
        <v>60</v>
      </c>
      <c r="D34" s="25">
        <v>91</v>
      </c>
      <c r="E34" s="13"/>
    </row>
    <row r="35" spans="1:5" s="26" customFormat="1" ht="49.5">
      <c r="A35" s="19" t="s">
        <v>61</v>
      </c>
      <c r="B35" s="13">
        <v>7</v>
      </c>
      <c r="C35" s="19" t="s">
        <v>62</v>
      </c>
      <c r="D35" s="25">
        <v>82</v>
      </c>
      <c r="E35" s="13"/>
    </row>
    <row r="36" spans="1:5" s="26" customFormat="1" ht="49.5">
      <c r="A36" s="19" t="s">
        <v>42</v>
      </c>
      <c r="B36" s="13">
        <v>9</v>
      </c>
      <c r="C36" s="19" t="s">
        <v>63</v>
      </c>
      <c r="D36" s="25">
        <v>27</v>
      </c>
      <c r="E36" s="13"/>
    </row>
    <row r="37" spans="1:5" s="26" customFormat="1" ht="49.5">
      <c r="A37" s="19" t="s">
        <v>42</v>
      </c>
      <c r="B37" s="13">
        <v>3</v>
      </c>
      <c r="C37" s="19" t="s">
        <v>64</v>
      </c>
      <c r="D37" s="25">
        <v>40</v>
      </c>
      <c r="E37" s="13"/>
    </row>
    <row r="38" spans="1:5" s="26" customFormat="1" ht="49.5">
      <c r="A38" s="19" t="s">
        <v>30</v>
      </c>
      <c r="B38" s="13">
        <v>4</v>
      </c>
      <c r="C38" s="19" t="s">
        <v>65</v>
      </c>
      <c r="D38" s="25">
        <v>23</v>
      </c>
      <c r="E38" s="13"/>
    </row>
    <row r="39" spans="1:5" s="26" customFormat="1" ht="33">
      <c r="A39" s="19" t="s">
        <v>52</v>
      </c>
      <c r="B39" s="13">
        <v>3</v>
      </c>
      <c r="C39" s="19" t="s">
        <v>53</v>
      </c>
      <c r="D39" s="25">
        <v>87</v>
      </c>
      <c r="E39" s="13"/>
    </row>
    <row r="40" spans="1:5" s="26" customFormat="1" ht="49.5">
      <c r="A40" s="19" t="s">
        <v>26</v>
      </c>
      <c r="B40" s="13">
        <v>4</v>
      </c>
      <c r="C40" s="19" t="s">
        <v>66</v>
      </c>
      <c r="D40" s="25">
        <v>99</v>
      </c>
      <c r="E40" s="13"/>
    </row>
    <row r="41" spans="1:5" s="26" customFormat="1" ht="49.5">
      <c r="A41" s="19" t="s">
        <v>26</v>
      </c>
      <c r="B41" s="13">
        <v>4</v>
      </c>
      <c r="C41" s="19" t="s">
        <v>67</v>
      </c>
      <c r="D41" s="25">
        <v>69</v>
      </c>
      <c r="E41" s="13"/>
    </row>
    <row r="42" spans="1:5" s="26" customFormat="1" ht="49.5">
      <c r="A42" s="19" t="s">
        <v>68</v>
      </c>
      <c r="B42" s="13">
        <v>8</v>
      </c>
      <c r="C42" s="19" t="s">
        <v>69</v>
      </c>
      <c r="D42" s="25">
        <v>287</v>
      </c>
      <c r="E42" s="13"/>
    </row>
    <row r="43" spans="1:5" s="26" customFormat="1" ht="33">
      <c r="A43" s="14" t="s">
        <v>118</v>
      </c>
      <c r="B43" s="13">
        <v>4</v>
      </c>
      <c r="C43" s="22" t="s">
        <v>119</v>
      </c>
      <c r="D43" s="18">
        <v>38</v>
      </c>
      <c r="E43" s="13"/>
    </row>
    <row r="44" spans="1:5" s="26" customFormat="1" ht="33">
      <c r="A44" s="14" t="s">
        <v>118</v>
      </c>
      <c r="B44" s="13">
        <v>4</v>
      </c>
      <c r="C44" s="22" t="s">
        <v>120</v>
      </c>
      <c r="D44" s="18">
        <v>52</v>
      </c>
      <c r="E44" s="13"/>
    </row>
    <row r="45" spans="1:5" s="26" customFormat="1" ht="49.5">
      <c r="A45" s="14" t="s">
        <v>118</v>
      </c>
      <c r="B45" s="13">
        <v>4</v>
      </c>
      <c r="C45" s="22" t="s">
        <v>121</v>
      </c>
      <c r="D45" s="18">
        <v>89</v>
      </c>
      <c r="E45" s="13"/>
    </row>
    <row r="46" spans="1:5" s="26" customFormat="1" ht="33">
      <c r="A46" s="14" t="s">
        <v>118</v>
      </c>
      <c r="B46" s="13">
        <v>4</v>
      </c>
      <c r="C46" s="22" t="s">
        <v>122</v>
      </c>
      <c r="D46" s="18">
        <v>28</v>
      </c>
      <c r="E46" s="13"/>
    </row>
    <row r="47" spans="1:5" s="26" customFormat="1" ht="33">
      <c r="A47" s="14" t="s">
        <v>118</v>
      </c>
      <c r="B47" s="13">
        <v>3</v>
      </c>
      <c r="C47" s="22" t="s">
        <v>123</v>
      </c>
      <c r="D47" s="18">
        <v>4</v>
      </c>
      <c r="E47" s="13"/>
    </row>
    <row r="48" spans="1:5" s="26" customFormat="1" ht="33">
      <c r="A48" s="14" t="s">
        <v>118</v>
      </c>
      <c r="B48" s="13">
        <v>3</v>
      </c>
      <c r="C48" s="22" t="s">
        <v>124</v>
      </c>
      <c r="D48" s="18">
        <v>30</v>
      </c>
      <c r="E48" s="13"/>
    </row>
    <row r="49" spans="1:5" s="26" customFormat="1" ht="33">
      <c r="A49" s="14" t="s">
        <v>118</v>
      </c>
      <c r="B49" s="13">
        <v>4</v>
      </c>
      <c r="C49" s="22" t="s">
        <v>125</v>
      </c>
      <c r="D49" s="18">
        <v>165</v>
      </c>
      <c r="E49" s="13"/>
    </row>
    <row r="50" spans="1:5" s="26" customFormat="1" ht="49.5">
      <c r="A50" s="14" t="s">
        <v>118</v>
      </c>
      <c r="B50" s="13">
        <v>3</v>
      </c>
      <c r="C50" s="22" t="s">
        <v>126</v>
      </c>
      <c r="D50" s="18">
        <v>100</v>
      </c>
      <c r="E50" s="13"/>
    </row>
    <row r="51" spans="1:5" s="26" customFormat="1" ht="33">
      <c r="A51" s="14" t="s">
        <v>118</v>
      </c>
      <c r="B51" s="13">
        <v>3</v>
      </c>
      <c r="C51" s="22" t="s">
        <v>127</v>
      </c>
      <c r="D51" s="18">
        <v>23</v>
      </c>
      <c r="E51" s="13"/>
    </row>
    <row r="52" spans="1:5" s="26" customFormat="1" ht="49.5">
      <c r="A52" s="14" t="s">
        <v>118</v>
      </c>
      <c r="B52" s="13" t="s">
        <v>128</v>
      </c>
      <c r="C52" s="22" t="s">
        <v>129</v>
      </c>
      <c r="D52" s="18">
        <v>102</v>
      </c>
      <c r="E52" s="13"/>
    </row>
    <row r="53" spans="1:5" s="26" customFormat="1" ht="33">
      <c r="A53" s="14" t="s">
        <v>118</v>
      </c>
      <c r="B53" s="13">
        <v>4</v>
      </c>
      <c r="C53" s="22" t="s">
        <v>130</v>
      </c>
      <c r="D53" s="18">
        <v>29</v>
      </c>
      <c r="E53" s="13"/>
    </row>
    <row r="54" spans="1:5" s="26" customFormat="1" ht="33">
      <c r="A54" s="14" t="s">
        <v>118</v>
      </c>
      <c r="B54" s="13">
        <v>4</v>
      </c>
      <c r="C54" s="22" t="s">
        <v>131</v>
      </c>
      <c r="D54" s="18">
        <v>23</v>
      </c>
      <c r="E54" s="13"/>
    </row>
    <row r="55" spans="1:5" s="26" customFormat="1" ht="33">
      <c r="A55" s="14" t="s">
        <v>118</v>
      </c>
      <c r="B55" s="13">
        <v>4</v>
      </c>
      <c r="C55" s="22" t="s">
        <v>132</v>
      </c>
      <c r="D55" s="18">
        <v>20</v>
      </c>
      <c r="E55" s="13"/>
    </row>
    <row r="56" spans="1:5" s="26" customFormat="1" ht="49.5">
      <c r="A56" s="14" t="s">
        <v>118</v>
      </c>
      <c r="B56" s="13" t="s">
        <v>133</v>
      </c>
      <c r="C56" s="22" t="s">
        <v>134</v>
      </c>
      <c r="D56" s="18">
        <v>249</v>
      </c>
      <c r="E56" s="13"/>
    </row>
    <row r="57" spans="1:5" s="26" customFormat="1" ht="33">
      <c r="A57" s="14" t="s">
        <v>118</v>
      </c>
      <c r="B57" s="13">
        <v>4</v>
      </c>
      <c r="C57" s="22" t="s">
        <v>135</v>
      </c>
      <c r="D57" s="18">
        <v>12</v>
      </c>
      <c r="E57" s="13"/>
    </row>
    <row r="58" spans="1:5" s="26" customFormat="1" ht="33">
      <c r="A58" s="14" t="s">
        <v>118</v>
      </c>
      <c r="B58" s="13">
        <v>3</v>
      </c>
      <c r="C58" s="22" t="s">
        <v>136</v>
      </c>
      <c r="D58" s="18">
        <v>25</v>
      </c>
      <c r="E58" s="13"/>
    </row>
    <row r="59" spans="1:5" s="26" customFormat="1" ht="33">
      <c r="A59" s="14" t="s">
        <v>118</v>
      </c>
      <c r="B59" s="13">
        <v>3</v>
      </c>
      <c r="C59" s="22" t="s">
        <v>137</v>
      </c>
      <c r="D59" s="18">
        <v>25</v>
      </c>
      <c r="E59" s="13"/>
    </row>
    <row r="60" spans="1:5" s="26" customFormat="1" ht="33">
      <c r="A60" s="14" t="s">
        <v>118</v>
      </c>
      <c r="B60" s="13">
        <v>3</v>
      </c>
      <c r="C60" s="22" t="s">
        <v>136</v>
      </c>
      <c r="D60" s="18">
        <v>25</v>
      </c>
      <c r="E60" s="13"/>
    </row>
    <row r="61" spans="1:5" s="26" customFormat="1" ht="33">
      <c r="A61" s="14" t="s">
        <v>118</v>
      </c>
      <c r="B61" s="13">
        <v>3</v>
      </c>
      <c r="C61" s="22" t="s">
        <v>136</v>
      </c>
      <c r="D61" s="18">
        <v>26</v>
      </c>
      <c r="E61" s="13"/>
    </row>
    <row r="62" spans="1:5" s="26" customFormat="1" ht="33">
      <c r="A62" s="14" t="s">
        <v>118</v>
      </c>
      <c r="B62" s="13">
        <v>3</v>
      </c>
      <c r="C62" s="22" t="s">
        <v>137</v>
      </c>
      <c r="D62" s="18">
        <v>25</v>
      </c>
      <c r="E62" s="13"/>
    </row>
    <row r="63" spans="1:5" s="26" customFormat="1" ht="33">
      <c r="A63" s="14" t="s">
        <v>118</v>
      </c>
      <c r="B63" s="13">
        <v>4</v>
      </c>
      <c r="C63" s="22" t="s">
        <v>138</v>
      </c>
      <c r="D63" s="18">
        <v>30</v>
      </c>
      <c r="E63" s="13"/>
    </row>
    <row r="64" spans="1:5" s="26" customFormat="1" ht="49.5">
      <c r="A64" s="14" t="s">
        <v>118</v>
      </c>
      <c r="B64" s="13">
        <v>3</v>
      </c>
      <c r="C64" s="22" t="s">
        <v>139</v>
      </c>
      <c r="D64" s="18">
        <v>73</v>
      </c>
      <c r="E64" s="13"/>
    </row>
    <row r="65" spans="1:5" s="26" customFormat="1" ht="33">
      <c r="A65" s="14" t="s">
        <v>118</v>
      </c>
      <c r="B65" s="13" t="s">
        <v>140</v>
      </c>
      <c r="C65" s="22" t="s">
        <v>141</v>
      </c>
      <c r="D65" s="18">
        <v>48</v>
      </c>
      <c r="E65" s="13"/>
    </row>
    <row r="66" spans="1:5" s="26" customFormat="1" ht="33">
      <c r="A66" s="14" t="s">
        <v>118</v>
      </c>
      <c r="B66" s="13" t="s">
        <v>140</v>
      </c>
      <c r="C66" s="22" t="s">
        <v>142</v>
      </c>
      <c r="D66" s="18">
        <v>17</v>
      </c>
      <c r="E66" s="13"/>
    </row>
    <row r="67" spans="1:5" s="26" customFormat="1" ht="33">
      <c r="A67" s="14" t="s">
        <v>118</v>
      </c>
      <c r="B67" s="13">
        <v>4</v>
      </c>
      <c r="C67" s="22" t="s">
        <v>143</v>
      </c>
      <c r="D67" s="18">
        <v>12</v>
      </c>
      <c r="E67" s="13"/>
    </row>
    <row r="68" spans="1:5" s="26" customFormat="1" ht="33">
      <c r="A68" s="14" t="s">
        <v>118</v>
      </c>
      <c r="B68" s="13">
        <v>4</v>
      </c>
      <c r="C68" s="22" t="s">
        <v>144</v>
      </c>
      <c r="D68" s="18">
        <v>12</v>
      </c>
      <c r="E68" s="13"/>
    </row>
    <row r="69" spans="1:5" s="26" customFormat="1" ht="49.5">
      <c r="A69" s="14" t="s">
        <v>118</v>
      </c>
      <c r="B69" s="13">
        <v>4</v>
      </c>
      <c r="C69" s="22" t="s">
        <v>145</v>
      </c>
      <c r="D69" s="18">
        <v>85</v>
      </c>
      <c r="E69" s="13"/>
    </row>
    <row r="70" spans="1:5" s="26" customFormat="1" ht="33">
      <c r="A70" s="14" t="s">
        <v>118</v>
      </c>
      <c r="B70" s="13">
        <v>6</v>
      </c>
      <c r="C70" s="22" t="s">
        <v>146</v>
      </c>
      <c r="D70" s="18">
        <v>7</v>
      </c>
      <c r="E70" s="13"/>
    </row>
    <row r="71" spans="1:5" s="26" customFormat="1" ht="33">
      <c r="A71" s="14" t="s">
        <v>118</v>
      </c>
      <c r="B71" s="13">
        <v>6</v>
      </c>
      <c r="C71" s="22" t="s">
        <v>147</v>
      </c>
      <c r="D71" s="18">
        <v>8</v>
      </c>
      <c r="E71" s="13"/>
    </row>
    <row r="72" spans="1:5" s="26" customFormat="1" ht="33">
      <c r="A72" s="14" t="s">
        <v>118</v>
      </c>
      <c r="B72" s="13">
        <v>4</v>
      </c>
      <c r="C72" s="22" t="s">
        <v>148</v>
      </c>
      <c r="D72" s="18">
        <v>15</v>
      </c>
      <c r="E72" s="13"/>
    </row>
    <row r="73" spans="1:5" s="26" customFormat="1" ht="33">
      <c r="A73" s="14" t="s">
        <v>118</v>
      </c>
      <c r="B73" s="13">
        <v>4</v>
      </c>
      <c r="C73" s="22" t="s">
        <v>149</v>
      </c>
      <c r="D73" s="18">
        <v>15</v>
      </c>
      <c r="E73" s="13"/>
    </row>
    <row r="74" spans="1:5" s="26" customFormat="1" ht="33">
      <c r="A74" s="14" t="s">
        <v>118</v>
      </c>
      <c r="B74" s="13">
        <v>4</v>
      </c>
      <c r="C74" s="22" t="s">
        <v>150</v>
      </c>
      <c r="D74" s="18">
        <v>111</v>
      </c>
      <c r="E74" s="13"/>
    </row>
    <row r="75" spans="1:5" s="26" customFormat="1" ht="33">
      <c r="A75" s="14" t="s">
        <v>118</v>
      </c>
      <c r="B75" s="13">
        <v>4</v>
      </c>
      <c r="C75" s="22" t="s">
        <v>151</v>
      </c>
      <c r="D75" s="18">
        <v>20</v>
      </c>
      <c r="E75" s="13"/>
    </row>
    <row r="76" spans="1:5" s="26" customFormat="1" ht="49.5">
      <c r="A76" s="14" t="s">
        <v>118</v>
      </c>
      <c r="B76" s="13" t="s">
        <v>152</v>
      </c>
      <c r="C76" s="22" t="s">
        <v>153</v>
      </c>
      <c r="D76" s="18">
        <v>46</v>
      </c>
      <c r="E76" s="13"/>
    </row>
    <row r="77" spans="1:5" s="26" customFormat="1" ht="49.5">
      <c r="A77" s="14" t="s">
        <v>118</v>
      </c>
      <c r="B77" s="13">
        <v>4</v>
      </c>
      <c r="C77" s="22" t="s">
        <v>154</v>
      </c>
      <c r="D77" s="18">
        <v>23</v>
      </c>
      <c r="E77" s="13"/>
    </row>
    <row r="78" spans="1:5" s="26" customFormat="1" ht="49.5">
      <c r="A78" s="14" t="s">
        <v>118</v>
      </c>
      <c r="B78" s="13">
        <v>4</v>
      </c>
      <c r="C78" s="22" t="s">
        <v>154</v>
      </c>
      <c r="D78" s="18">
        <v>10</v>
      </c>
      <c r="E78" s="13"/>
    </row>
    <row r="79" spans="1:5" s="26" customFormat="1" ht="49.5">
      <c r="A79" s="14" t="s">
        <v>118</v>
      </c>
      <c r="B79" s="13">
        <v>4</v>
      </c>
      <c r="C79" s="22" t="s">
        <v>155</v>
      </c>
      <c r="D79" s="18">
        <v>60</v>
      </c>
      <c r="E79" s="13"/>
    </row>
    <row r="80" spans="1:5" s="26" customFormat="1" ht="33">
      <c r="A80" s="14" t="s">
        <v>118</v>
      </c>
      <c r="B80" s="13">
        <v>7</v>
      </c>
      <c r="C80" s="22" t="s">
        <v>156</v>
      </c>
      <c r="D80" s="18">
        <v>103</v>
      </c>
      <c r="E80" s="13"/>
    </row>
    <row r="81" spans="1:5" s="26" customFormat="1" ht="33">
      <c r="A81" s="14" t="s">
        <v>118</v>
      </c>
      <c r="B81" s="13">
        <v>4</v>
      </c>
      <c r="C81" s="22" t="s">
        <v>157</v>
      </c>
      <c r="D81" s="18">
        <v>7</v>
      </c>
      <c r="E81" s="13"/>
    </row>
    <row r="82" spans="1:5" s="26" customFormat="1" ht="33">
      <c r="A82" s="14" t="s">
        <v>118</v>
      </c>
      <c r="B82" s="13">
        <v>4</v>
      </c>
      <c r="C82" s="22" t="s">
        <v>158</v>
      </c>
      <c r="D82" s="18">
        <v>10</v>
      </c>
      <c r="E82" s="13"/>
    </row>
    <row r="83" spans="1:5" s="26" customFormat="1" ht="33">
      <c r="A83" s="14" t="s">
        <v>118</v>
      </c>
      <c r="B83" s="13">
        <v>4</v>
      </c>
      <c r="C83" s="22" t="s">
        <v>159</v>
      </c>
      <c r="D83" s="18">
        <v>38</v>
      </c>
      <c r="E83" s="13"/>
    </row>
    <row r="84" spans="1:5" s="26" customFormat="1" ht="49.5">
      <c r="A84" s="14" t="s">
        <v>118</v>
      </c>
      <c r="B84" s="13">
        <v>4</v>
      </c>
      <c r="C84" s="22" t="s">
        <v>160</v>
      </c>
      <c r="D84" s="18">
        <v>61</v>
      </c>
      <c r="E84" s="13"/>
    </row>
    <row r="85" spans="1:5" s="26" customFormat="1" ht="33">
      <c r="A85" s="14" t="s">
        <v>118</v>
      </c>
      <c r="B85" s="13">
        <v>4</v>
      </c>
      <c r="C85" s="22" t="s">
        <v>161</v>
      </c>
      <c r="D85" s="18">
        <v>109</v>
      </c>
      <c r="E85" s="13"/>
    </row>
    <row r="86" spans="1:5" s="26" customFormat="1" ht="66">
      <c r="A86" s="14" t="s">
        <v>118</v>
      </c>
      <c r="B86" s="13">
        <v>4</v>
      </c>
      <c r="C86" s="22" t="s">
        <v>162</v>
      </c>
      <c r="D86" s="18">
        <v>33</v>
      </c>
      <c r="E86" s="13"/>
    </row>
    <row r="87" spans="1:5" s="26" customFormat="1" ht="33">
      <c r="A87" s="14" t="s">
        <v>118</v>
      </c>
      <c r="B87" s="13">
        <v>4</v>
      </c>
      <c r="C87" s="22" t="s">
        <v>163</v>
      </c>
      <c r="D87" s="18">
        <v>15</v>
      </c>
      <c r="E87" s="13"/>
    </row>
    <row r="88" spans="1:5" s="26" customFormat="1" ht="49.5">
      <c r="A88" s="14" t="s">
        <v>118</v>
      </c>
      <c r="B88" s="13">
        <v>4</v>
      </c>
      <c r="C88" s="22" t="s">
        <v>164</v>
      </c>
      <c r="D88" s="18">
        <v>8</v>
      </c>
      <c r="E88" s="13"/>
    </row>
    <row r="89" spans="1:5" s="26" customFormat="1" ht="33">
      <c r="A89" s="14" t="s">
        <v>118</v>
      </c>
      <c r="B89" s="13">
        <v>3</v>
      </c>
      <c r="C89" s="22" t="s">
        <v>165</v>
      </c>
      <c r="D89" s="18">
        <v>16</v>
      </c>
      <c r="E89" s="13"/>
    </row>
    <row r="90" spans="1:5" s="26" customFormat="1" ht="33">
      <c r="A90" s="14" t="s">
        <v>118</v>
      </c>
      <c r="B90" s="13">
        <v>4</v>
      </c>
      <c r="C90" s="22" t="s">
        <v>166</v>
      </c>
      <c r="D90" s="18">
        <v>12</v>
      </c>
      <c r="E90" s="13"/>
    </row>
    <row r="91" spans="1:5" s="26" customFormat="1" ht="33">
      <c r="A91" s="14" t="s">
        <v>118</v>
      </c>
      <c r="B91" s="13">
        <v>4</v>
      </c>
      <c r="C91" s="22" t="s">
        <v>167</v>
      </c>
      <c r="D91" s="18">
        <v>15</v>
      </c>
      <c r="E91" s="13"/>
    </row>
    <row r="92" spans="1:5" s="26" customFormat="1" ht="49.5">
      <c r="A92" s="14" t="s">
        <v>118</v>
      </c>
      <c r="B92" s="13">
        <v>3</v>
      </c>
      <c r="C92" s="22" t="s">
        <v>168</v>
      </c>
      <c r="D92" s="18">
        <v>118</v>
      </c>
      <c r="E92" s="13"/>
    </row>
    <row r="93" spans="1:5" s="26" customFormat="1" ht="66">
      <c r="A93" s="14" t="s">
        <v>118</v>
      </c>
      <c r="B93" s="13">
        <v>4</v>
      </c>
      <c r="C93" s="22" t="s">
        <v>169</v>
      </c>
      <c r="D93" s="18">
        <v>79</v>
      </c>
      <c r="E93" s="13"/>
    </row>
    <row r="94" spans="1:5" s="26" customFormat="1" ht="33">
      <c r="A94" s="14" t="s">
        <v>118</v>
      </c>
      <c r="B94" s="13">
        <v>4</v>
      </c>
      <c r="C94" s="22" t="s">
        <v>170</v>
      </c>
      <c r="D94" s="18">
        <v>53</v>
      </c>
      <c r="E94" s="13"/>
    </row>
    <row r="95" spans="1:5" s="26" customFormat="1" ht="49.5">
      <c r="A95" s="14" t="s">
        <v>118</v>
      </c>
      <c r="B95" s="13">
        <v>4</v>
      </c>
      <c r="C95" s="22" t="s">
        <v>171</v>
      </c>
      <c r="D95" s="18">
        <v>12</v>
      </c>
      <c r="E95" s="13"/>
    </row>
    <row r="96" spans="1:5" s="26" customFormat="1" ht="49.5">
      <c r="A96" s="14" t="s">
        <v>118</v>
      </c>
      <c r="B96" s="13">
        <v>4</v>
      </c>
      <c r="C96" s="22" t="s">
        <v>172</v>
      </c>
      <c r="D96" s="18">
        <v>12</v>
      </c>
      <c r="E96" s="13"/>
    </row>
    <row r="97" spans="1:5" s="26" customFormat="1" ht="33">
      <c r="A97" s="14" t="s">
        <v>118</v>
      </c>
      <c r="B97" s="13">
        <v>3</v>
      </c>
      <c r="C97" s="22" t="s">
        <v>173</v>
      </c>
      <c r="D97" s="18">
        <v>31</v>
      </c>
      <c r="E97" s="13"/>
    </row>
    <row r="98" spans="1:5" s="26" customFormat="1" ht="33">
      <c r="A98" s="14" t="s">
        <v>118</v>
      </c>
      <c r="B98" s="13">
        <v>3</v>
      </c>
      <c r="C98" s="22" t="s">
        <v>174</v>
      </c>
      <c r="D98" s="18">
        <v>32</v>
      </c>
      <c r="E98" s="13"/>
    </row>
    <row r="99" spans="1:5" s="26" customFormat="1" ht="33">
      <c r="A99" s="14" t="s">
        <v>118</v>
      </c>
      <c r="B99" s="13">
        <v>4</v>
      </c>
      <c r="C99" s="22" t="s">
        <v>175</v>
      </c>
      <c r="D99" s="18">
        <v>90</v>
      </c>
      <c r="E99" s="13"/>
    </row>
    <row r="100" spans="1:5" s="26" customFormat="1" ht="33">
      <c r="A100" s="14" t="s">
        <v>118</v>
      </c>
      <c r="B100" s="13">
        <v>7</v>
      </c>
      <c r="C100" s="22" t="s">
        <v>176</v>
      </c>
      <c r="D100" s="18">
        <v>105</v>
      </c>
      <c r="E100" s="13"/>
    </row>
    <row r="101" spans="1:5" s="26" customFormat="1" ht="33">
      <c r="A101" s="14" t="s">
        <v>118</v>
      </c>
      <c r="B101" s="13" t="s">
        <v>177</v>
      </c>
      <c r="C101" s="22" t="s">
        <v>178</v>
      </c>
      <c r="D101" s="18">
        <v>33</v>
      </c>
      <c r="E101" s="13"/>
    </row>
    <row r="102" spans="1:5" s="26" customFormat="1" ht="33">
      <c r="A102" s="14" t="s">
        <v>118</v>
      </c>
      <c r="B102" s="13">
        <v>4</v>
      </c>
      <c r="C102" s="22" t="s">
        <v>167</v>
      </c>
      <c r="D102" s="18">
        <v>15</v>
      </c>
      <c r="E102" s="13"/>
    </row>
    <row r="103" spans="1:5" s="26" customFormat="1" ht="33">
      <c r="A103" s="14" t="s">
        <v>118</v>
      </c>
      <c r="B103" s="13">
        <v>4</v>
      </c>
      <c r="C103" s="22" t="s">
        <v>179</v>
      </c>
      <c r="D103" s="18">
        <v>21</v>
      </c>
      <c r="E103" s="13"/>
    </row>
    <row r="104" spans="1:5" s="26" customFormat="1" ht="33">
      <c r="A104" s="14" t="s">
        <v>118</v>
      </c>
      <c r="B104" s="13">
        <v>4</v>
      </c>
      <c r="C104" s="22" t="s">
        <v>180</v>
      </c>
      <c r="D104" s="18">
        <v>20</v>
      </c>
      <c r="E104" s="13"/>
    </row>
    <row r="105" spans="1:5" s="26" customFormat="1" ht="49.5">
      <c r="A105" s="14" t="s">
        <v>118</v>
      </c>
      <c r="B105" s="13">
        <v>3</v>
      </c>
      <c r="C105" s="22" t="s">
        <v>181</v>
      </c>
      <c r="D105" s="18">
        <v>4</v>
      </c>
      <c r="E105" s="13"/>
    </row>
    <row r="106" spans="1:5" s="26" customFormat="1" ht="33">
      <c r="A106" s="14" t="s">
        <v>118</v>
      </c>
      <c r="B106" s="13">
        <v>4</v>
      </c>
      <c r="C106" s="22" t="s">
        <v>182</v>
      </c>
      <c r="D106" s="18">
        <v>35</v>
      </c>
      <c r="E106" s="13"/>
    </row>
    <row r="107" spans="1:5" s="26" customFormat="1" ht="49.5">
      <c r="A107" s="14" t="s">
        <v>118</v>
      </c>
      <c r="B107" s="13">
        <v>4</v>
      </c>
      <c r="C107" s="22" t="s">
        <v>183</v>
      </c>
      <c r="D107" s="18">
        <v>126</v>
      </c>
      <c r="E107" s="13"/>
    </row>
    <row r="108" spans="1:5" s="26" customFormat="1" ht="33">
      <c r="A108" s="14" t="s">
        <v>118</v>
      </c>
      <c r="B108" s="13">
        <v>6</v>
      </c>
      <c r="C108" s="22" t="s">
        <v>184</v>
      </c>
      <c r="D108" s="18">
        <v>7</v>
      </c>
      <c r="E108" s="13"/>
    </row>
    <row r="109" spans="1:5" s="26" customFormat="1" ht="49.5">
      <c r="A109" s="14" t="s">
        <v>118</v>
      </c>
      <c r="B109" s="13">
        <v>4</v>
      </c>
      <c r="C109" s="22" t="s">
        <v>185</v>
      </c>
      <c r="D109" s="18">
        <v>7</v>
      </c>
      <c r="E109" s="13"/>
    </row>
    <row r="110" spans="1:5" s="26" customFormat="1" ht="49.5">
      <c r="A110" s="14" t="s">
        <v>118</v>
      </c>
      <c r="B110" s="13">
        <v>4</v>
      </c>
      <c r="C110" s="22" t="s">
        <v>186</v>
      </c>
      <c r="D110" s="18">
        <v>40</v>
      </c>
      <c r="E110" s="13"/>
    </row>
    <row r="111" spans="1:5" s="26" customFormat="1" ht="49.5">
      <c r="A111" s="14" t="s">
        <v>118</v>
      </c>
      <c r="B111" s="13">
        <v>4</v>
      </c>
      <c r="C111" s="22" t="s">
        <v>187</v>
      </c>
      <c r="D111" s="18">
        <v>10</v>
      </c>
      <c r="E111" s="13"/>
    </row>
    <row r="112" spans="1:5" s="26" customFormat="1" ht="33">
      <c r="A112" s="14" t="s">
        <v>118</v>
      </c>
      <c r="B112" s="13">
        <v>4</v>
      </c>
      <c r="C112" s="22" t="s">
        <v>188</v>
      </c>
      <c r="D112" s="18">
        <v>23</v>
      </c>
      <c r="E112" s="13"/>
    </row>
    <row r="113" spans="1:5" s="26" customFormat="1" ht="82.5">
      <c r="A113" s="14" t="s">
        <v>118</v>
      </c>
      <c r="B113" s="13" t="s">
        <v>189</v>
      </c>
      <c r="C113" s="22" t="s">
        <v>190</v>
      </c>
      <c r="D113" s="18">
        <v>128</v>
      </c>
      <c r="E113" s="13"/>
    </row>
    <row r="114" spans="1:5" s="26" customFormat="1" ht="49.5">
      <c r="A114" s="14" t="s">
        <v>118</v>
      </c>
      <c r="B114" s="13">
        <v>4</v>
      </c>
      <c r="C114" s="22" t="s">
        <v>191</v>
      </c>
      <c r="D114" s="18">
        <v>12</v>
      </c>
      <c r="E114" s="13"/>
    </row>
    <row r="115" spans="1:5" s="26" customFormat="1" ht="33">
      <c r="A115" s="14" t="s">
        <v>118</v>
      </c>
      <c r="B115" s="13">
        <v>4</v>
      </c>
      <c r="C115" s="22" t="s">
        <v>192</v>
      </c>
      <c r="D115" s="18">
        <v>10</v>
      </c>
      <c r="E115" s="13"/>
    </row>
    <row r="116" spans="1:5" s="26" customFormat="1" ht="33">
      <c r="A116" s="14" t="s">
        <v>118</v>
      </c>
      <c r="B116" s="13">
        <v>4</v>
      </c>
      <c r="C116" s="22" t="s">
        <v>193</v>
      </c>
      <c r="D116" s="18">
        <v>108</v>
      </c>
      <c r="E116" s="13"/>
    </row>
    <row r="117" spans="1:5" s="26" customFormat="1" ht="33">
      <c r="A117" s="14" t="s">
        <v>118</v>
      </c>
      <c r="B117" s="13">
        <v>7</v>
      </c>
      <c r="C117" s="22" t="s">
        <v>194</v>
      </c>
      <c r="D117" s="18">
        <v>132</v>
      </c>
      <c r="E117" s="13"/>
    </row>
    <row r="118" spans="1:5" s="26" customFormat="1" ht="33">
      <c r="A118" s="14" t="s">
        <v>118</v>
      </c>
      <c r="B118" s="13">
        <v>4</v>
      </c>
      <c r="C118" s="22" t="s">
        <v>195</v>
      </c>
      <c r="D118" s="18">
        <v>119</v>
      </c>
      <c r="E118" s="13"/>
    </row>
    <row r="119" spans="1:5" s="26" customFormat="1" ht="33">
      <c r="A119" s="14" t="s">
        <v>118</v>
      </c>
      <c r="B119" s="13">
        <v>7</v>
      </c>
      <c r="C119" s="22" t="s">
        <v>196</v>
      </c>
      <c r="D119" s="18">
        <v>129</v>
      </c>
      <c r="E119" s="13"/>
    </row>
    <row r="120" spans="1:5" s="26" customFormat="1" ht="33">
      <c r="A120" s="14" t="s">
        <v>118</v>
      </c>
      <c r="B120" s="13">
        <v>7</v>
      </c>
      <c r="C120" s="22" t="s">
        <v>196</v>
      </c>
      <c r="D120" s="18">
        <v>125</v>
      </c>
      <c r="E120" s="13"/>
    </row>
    <row r="121" spans="1:5" s="26" customFormat="1" ht="33">
      <c r="A121" s="14" t="s">
        <v>118</v>
      </c>
      <c r="B121" s="13">
        <v>7</v>
      </c>
      <c r="C121" s="22" t="s">
        <v>197</v>
      </c>
      <c r="D121" s="18">
        <v>112</v>
      </c>
      <c r="E121" s="13"/>
    </row>
    <row r="122" spans="1:5" s="26" customFormat="1" ht="33">
      <c r="A122" s="14" t="s">
        <v>228</v>
      </c>
      <c r="B122" s="13">
        <v>3</v>
      </c>
      <c r="C122" s="15" t="s">
        <v>229</v>
      </c>
      <c r="D122" s="16">
        <v>239.624</v>
      </c>
      <c r="E122" s="13"/>
    </row>
    <row r="123" spans="1:5" s="26" customFormat="1" ht="33">
      <c r="A123" s="14" t="s">
        <v>228</v>
      </c>
      <c r="B123" s="13">
        <v>3</v>
      </c>
      <c r="C123" s="15" t="s">
        <v>230</v>
      </c>
      <c r="D123" s="16">
        <v>172.477</v>
      </c>
      <c r="E123" s="13"/>
    </row>
    <row r="124" spans="1:5" s="26" customFormat="1" ht="33">
      <c r="A124" s="14" t="s">
        <v>228</v>
      </c>
      <c r="B124" s="13">
        <v>3</v>
      </c>
      <c r="C124" s="15" t="s">
        <v>231</v>
      </c>
      <c r="D124" s="16">
        <v>232</v>
      </c>
      <c r="E124" s="13"/>
    </row>
    <row r="125" spans="1:5" s="26" customFormat="1" ht="33">
      <c r="A125" s="14" t="s">
        <v>228</v>
      </c>
      <c r="B125" s="13">
        <v>3</v>
      </c>
      <c r="C125" s="15" t="s">
        <v>231</v>
      </c>
      <c r="D125" s="16">
        <v>218.404</v>
      </c>
      <c r="E125" s="13"/>
    </row>
    <row r="126" spans="1:5" s="26" customFormat="1" ht="33">
      <c r="A126" s="14" t="s">
        <v>228</v>
      </c>
      <c r="B126" s="13">
        <v>3</v>
      </c>
      <c r="C126" s="15" t="s">
        <v>232</v>
      </c>
      <c r="D126" s="16">
        <v>164.434</v>
      </c>
      <c r="E126" s="13"/>
    </row>
    <row r="127" spans="1:5" s="26" customFormat="1" ht="21">
      <c r="A127" s="14" t="s">
        <v>233</v>
      </c>
      <c r="B127" s="13">
        <v>3</v>
      </c>
      <c r="C127" s="15" t="s">
        <v>234</v>
      </c>
      <c r="D127" s="16">
        <v>109</v>
      </c>
      <c r="E127" s="13"/>
    </row>
    <row r="128" spans="1:5" s="26" customFormat="1" ht="21">
      <c r="A128" s="14" t="s">
        <v>233</v>
      </c>
      <c r="B128" s="13">
        <v>4</v>
      </c>
      <c r="C128" s="15" t="s">
        <v>235</v>
      </c>
      <c r="D128" s="16">
        <v>83.543999999999997</v>
      </c>
      <c r="E128" s="13"/>
    </row>
    <row r="129" spans="1:5" s="26" customFormat="1" ht="49.5">
      <c r="A129" s="14" t="s">
        <v>347</v>
      </c>
      <c r="B129" s="13">
        <v>7</v>
      </c>
      <c r="C129" s="15" t="s">
        <v>348</v>
      </c>
      <c r="D129" s="18">
        <v>37</v>
      </c>
      <c r="E129" s="13"/>
    </row>
    <row r="130" spans="1:5" s="26" customFormat="1" ht="33">
      <c r="A130" s="14" t="s">
        <v>349</v>
      </c>
      <c r="B130" s="13">
        <v>6</v>
      </c>
      <c r="C130" s="15" t="s">
        <v>350</v>
      </c>
      <c r="D130" s="18">
        <v>5</v>
      </c>
      <c r="E130" s="13"/>
    </row>
    <row r="131" spans="1:5" s="26" customFormat="1" ht="21">
      <c r="A131" s="14" t="s">
        <v>351</v>
      </c>
      <c r="B131" s="13">
        <v>4</v>
      </c>
      <c r="C131" s="15" t="s">
        <v>352</v>
      </c>
      <c r="D131" s="18">
        <v>103</v>
      </c>
      <c r="E131" s="13"/>
    </row>
    <row r="132" spans="1:5" s="26" customFormat="1" ht="49.5">
      <c r="A132" s="14" t="s">
        <v>353</v>
      </c>
      <c r="B132" s="23">
        <v>4</v>
      </c>
      <c r="C132" s="15" t="s">
        <v>354</v>
      </c>
      <c r="D132" s="18">
        <v>20</v>
      </c>
      <c r="E132" s="23"/>
    </row>
    <row r="133" spans="1:5" s="27" customFormat="1" ht="49.5">
      <c r="A133" s="14" t="s">
        <v>355</v>
      </c>
      <c r="B133" s="23">
        <v>4</v>
      </c>
      <c r="C133" s="15" t="s">
        <v>354</v>
      </c>
      <c r="D133" s="18">
        <v>20</v>
      </c>
      <c r="E133" s="23"/>
    </row>
    <row r="134" spans="1:5" s="3" customFormat="1" ht="21">
      <c r="A134" s="4"/>
      <c r="B134" s="4"/>
      <c r="C134" s="5" t="s">
        <v>1</v>
      </c>
      <c r="D134" s="21">
        <f>SUM(D3:D133)</f>
        <v>7848.4829999999993</v>
      </c>
      <c r="E134" s="4"/>
    </row>
    <row r="135" spans="1:5" ht="67.900000000000006" customHeight="1">
      <c r="A135" s="29" t="s">
        <v>1885</v>
      </c>
      <c r="B135" s="29"/>
      <c r="C135" s="29"/>
      <c r="D135" s="29"/>
      <c r="E135" s="29"/>
    </row>
  </sheetData>
  <mergeCells count="2">
    <mergeCell ref="A1:E1"/>
    <mergeCell ref="A135:E135"/>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01"/>
  <sheetViews>
    <sheetView zoomScale="86" zoomScaleNormal="86" workbookViewId="0">
      <selection activeCell="L1" sqref="L1"/>
    </sheetView>
  </sheetViews>
  <sheetFormatPr defaultColWidth="9" defaultRowHeight="16.5"/>
  <cols>
    <col min="1" max="1" width="34.25" style="7" customWidth="1"/>
    <col min="2" max="2" width="15" style="7" customWidth="1"/>
    <col min="3" max="3" width="38.625" style="8" customWidth="1"/>
    <col min="4" max="4" width="13.875" style="9" bestFit="1" customWidth="1"/>
    <col min="5" max="5" width="35.25" style="6" customWidth="1"/>
    <col min="6" max="229" width="9" style="6"/>
    <col min="230" max="230" width="7.75" style="6" customWidth="1"/>
    <col min="231" max="231" width="20.75" style="6" customWidth="1"/>
    <col min="232" max="232" width="12.875" style="6" customWidth="1"/>
    <col min="233" max="233" width="28.125" style="6" customWidth="1"/>
    <col min="234" max="234" width="19.375" style="6" customWidth="1"/>
    <col min="235" max="235" width="17.125" style="6" customWidth="1"/>
    <col min="236" max="236" width="14" style="6" customWidth="1"/>
    <col min="237" max="237" width="18.25" style="6" customWidth="1"/>
    <col min="238" max="238" width="18.125" style="6" customWidth="1"/>
    <col min="239" max="485" width="9" style="6"/>
    <col min="486" max="486" width="7.75" style="6" customWidth="1"/>
    <col min="487" max="487" width="20.75" style="6" customWidth="1"/>
    <col min="488" max="488" width="12.875" style="6" customWidth="1"/>
    <col min="489" max="489" width="28.125" style="6" customWidth="1"/>
    <col min="490" max="490" width="19.375" style="6" customWidth="1"/>
    <col min="491" max="491" width="17.125" style="6" customWidth="1"/>
    <col min="492" max="492" width="14" style="6" customWidth="1"/>
    <col min="493" max="493" width="18.25" style="6" customWidth="1"/>
    <col min="494" max="494" width="18.125" style="6" customWidth="1"/>
    <col min="495" max="741" width="9" style="6"/>
    <col min="742" max="742" width="7.75" style="6" customWidth="1"/>
    <col min="743" max="743" width="20.75" style="6" customWidth="1"/>
    <col min="744" max="744" width="12.875" style="6" customWidth="1"/>
    <col min="745" max="745" width="28.125" style="6" customWidth="1"/>
    <col min="746" max="746" width="19.375" style="6" customWidth="1"/>
    <col min="747" max="747" width="17.125" style="6" customWidth="1"/>
    <col min="748" max="748" width="14" style="6" customWidth="1"/>
    <col min="749" max="749" width="18.25" style="6" customWidth="1"/>
    <col min="750" max="750" width="18.125" style="6" customWidth="1"/>
    <col min="751" max="997" width="9" style="6"/>
    <col min="998" max="998" width="7.75" style="6" customWidth="1"/>
    <col min="999" max="999" width="20.75" style="6" customWidth="1"/>
    <col min="1000" max="1000" width="12.875" style="6" customWidth="1"/>
    <col min="1001" max="1001" width="28.125" style="6" customWidth="1"/>
    <col min="1002" max="1002" width="19.375" style="6" customWidth="1"/>
    <col min="1003" max="1003" width="17.125" style="6" customWidth="1"/>
    <col min="1004" max="1004" width="14" style="6" customWidth="1"/>
    <col min="1005" max="1005" width="18.25" style="6" customWidth="1"/>
    <col min="1006" max="1006" width="18.125" style="6" customWidth="1"/>
    <col min="1007" max="1253" width="9" style="6"/>
    <col min="1254" max="1254" width="7.75" style="6" customWidth="1"/>
    <col min="1255" max="1255" width="20.75" style="6" customWidth="1"/>
    <col min="1256" max="1256" width="12.875" style="6" customWidth="1"/>
    <col min="1257" max="1257" width="28.125" style="6" customWidth="1"/>
    <col min="1258" max="1258" width="19.375" style="6" customWidth="1"/>
    <col min="1259" max="1259" width="17.125" style="6" customWidth="1"/>
    <col min="1260" max="1260" width="14" style="6" customWidth="1"/>
    <col min="1261" max="1261" width="18.25" style="6" customWidth="1"/>
    <col min="1262" max="1262" width="18.125" style="6" customWidth="1"/>
    <col min="1263" max="1509" width="9" style="6"/>
    <col min="1510" max="1510" width="7.75" style="6" customWidth="1"/>
    <col min="1511" max="1511" width="20.75" style="6" customWidth="1"/>
    <col min="1512" max="1512" width="12.875" style="6" customWidth="1"/>
    <col min="1513" max="1513" width="28.125" style="6" customWidth="1"/>
    <col min="1514" max="1514" width="19.375" style="6" customWidth="1"/>
    <col min="1515" max="1515" width="17.125" style="6" customWidth="1"/>
    <col min="1516" max="1516" width="14" style="6" customWidth="1"/>
    <col min="1517" max="1517" width="18.25" style="6" customWidth="1"/>
    <col min="1518" max="1518" width="18.125" style="6" customWidth="1"/>
    <col min="1519" max="1765" width="9" style="6"/>
    <col min="1766" max="1766" width="7.75" style="6" customWidth="1"/>
    <col min="1767" max="1767" width="20.75" style="6" customWidth="1"/>
    <col min="1768" max="1768" width="12.875" style="6" customWidth="1"/>
    <col min="1769" max="1769" width="28.125" style="6" customWidth="1"/>
    <col min="1770" max="1770" width="19.375" style="6" customWidth="1"/>
    <col min="1771" max="1771" width="17.125" style="6" customWidth="1"/>
    <col min="1772" max="1772" width="14" style="6" customWidth="1"/>
    <col min="1773" max="1773" width="18.25" style="6" customWidth="1"/>
    <col min="1774" max="1774" width="18.125" style="6" customWidth="1"/>
    <col min="1775" max="2021" width="9" style="6"/>
    <col min="2022" max="2022" width="7.75" style="6" customWidth="1"/>
    <col min="2023" max="2023" width="20.75" style="6" customWidth="1"/>
    <col min="2024" max="2024" width="12.875" style="6" customWidth="1"/>
    <col min="2025" max="2025" width="28.125" style="6" customWidth="1"/>
    <col min="2026" max="2026" width="19.375" style="6" customWidth="1"/>
    <col min="2027" max="2027" width="17.125" style="6" customWidth="1"/>
    <col min="2028" max="2028" width="14" style="6" customWidth="1"/>
    <col min="2029" max="2029" width="18.25" style="6" customWidth="1"/>
    <col min="2030" max="2030" width="18.125" style="6" customWidth="1"/>
    <col min="2031" max="2277" width="9" style="6"/>
    <col min="2278" max="2278" width="7.75" style="6" customWidth="1"/>
    <col min="2279" max="2279" width="20.75" style="6" customWidth="1"/>
    <col min="2280" max="2280" width="12.875" style="6" customWidth="1"/>
    <col min="2281" max="2281" width="28.125" style="6" customWidth="1"/>
    <col min="2282" max="2282" width="19.375" style="6" customWidth="1"/>
    <col min="2283" max="2283" width="17.125" style="6" customWidth="1"/>
    <col min="2284" max="2284" width="14" style="6" customWidth="1"/>
    <col min="2285" max="2285" width="18.25" style="6" customWidth="1"/>
    <col min="2286" max="2286" width="18.125" style="6" customWidth="1"/>
    <col min="2287" max="2533" width="9" style="6"/>
    <col min="2534" max="2534" width="7.75" style="6" customWidth="1"/>
    <col min="2535" max="2535" width="20.75" style="6" customWidth="1"/>
    <col min="2536" max="2536" width="12.875" style="6" customWidth="1"/>
    <col min="2537" max="2537" width="28.125" style="6" customWidth="1"/>
    <col min="2538" max="2538" width="19.375" style="6" customWidth="1"/>
    <col min="2539" max="2539" width="17.125" style="6" customWidth="1"/>
    <col min="2540" max="2540" width="14" style="6" customWidth="1"/>
    <col min="2541" max="2541" width="18.25" style="6" customWidth="1"/>
    <col min="2542" max="2542" width="18.125" style="6" customWidth="1"/>
    <col min="2543" max="2789" width="9" style="6"/>
    <col min="2790" max="2790" width="7.75" style="6" customWidth="1"/>
    <col min="2791" max="2791" width="20.75" style="6" customWidth="1"/>
    <col min="2792" max="2792" width="12.875" style="6" customWidth="1"/>
    <col min="2793" max="2793" width="28.125" style="6" customWidth="1"/>
    <col min="2794" max="2794" width="19.375" style="6" customWidth="1"/>
    <col min="2795" max="2795" width="17.125" style="6" customWidth="1"/>
    <col min="2796" max="2796" width="14" style="6" customWidth="1"/>
    <col min="2797" max="2797" width="18.25" style="6" customWidth="1"/>
    <col min="2798" max="2798" width="18.125" style="6" customWidth="1"/>
    <col min="2799" max="3045" width="9" style="6"/>
    <col min="3046" max="3046" width="7.75" style="6" customWidth="1"/>
    <col min="3047" max="3047" width="20.75" style="6" customWidth="1"/>
    <col min="3048" max="3048" width="12.875" style="6" customWidth="1"/>
    <col min="3049" max="3049" width="28.125" style="6" customWidth="1"/>
    <col min="3050" max="3050" width="19.375" style="6" customWidth="1"/>
    <col min="3051" max="3051" width="17.125" style="6" customWidth="1"/>
    <col min="3052" max="3052" width="14" style="6" customWidth="1"/>
    <col min="3053" max="3053" width="18.25" style="6" customWidth="1"/>
    <col min="3054" max="3054" width="18.125" style="6" customWidth="1"/>
    <col min="3055" max="3301" width="9" style="6"/>
    <col min="3302" max="3302" width="7.75" style="6" customWidth="1"/>
    <col min="3303" max="3303" width="20.75" style="6" customWidth="1"/>
    <col min="3304" max="3304" width="12.875" style="6" customWidth="1"/>
    <col min="3305" max="3305" width="28.125" style="6" customWidth="1"/>
    <col min="3306" max="3306" width="19.375" style="6" customWidth="1"/>
    <col min="3307" max="3307" width="17.125" style="6" customWidth="1"/>
    <col min="3308" max="3308" width="14" style="6" customWidth="1"/>
    <col min="3309" max="3309" width="18.25" style="6" customWidth="1"/>
    <col min="3310" max="3310" width="18.125" style="6" customWidth="1"/>
    <col min="3311" max="3557" width="9" style="6"/>
    <col min="3558" max="3558" width="7.75" style="6" customWidth="1"/>
    <col min="3559" max="3559" width="20.75" style="6" customWidth="1"/>
    <col min="3560" max="3560" width="12.875" style="6" customWidth="1"/>
    <col min="3561" max="3561" width="28.125" style="6" customWidth="1"/>
    <col min="3562" max="3562" width="19.375" style="6" customWidth="1"/>
    <col min="3563" max="3563" width="17.125" style="6" customWidth="1"/>
    <col min="3564" max="3564" width="14" style="6" customWidth="1"/>
    <col min="3565" max="3565" width="18.25" style="6" customWidth="1"/>
    <col min="3566" max="3566" width="18.125" style="6" customWidth="1"/>
    <col min="3567" max="3813" width="9" style="6"/>
    <col min="3814" max="3814" width="7.75" style="6" customWidth="1"/>
    <col min="3815" max="3815" width="20.75" style="6" customWidth="1"/>
    <col min="3816" max="3816" width="12.875" style="6" customWidth="1"/>
    <col min="3817" max="3817" width="28.125" style="6" customWidth="1"/>
    <col min="3818" max="3818" width="19.375" style="6" customWidth="1"/>
    <col min="3819" max="3819" width="17.125" style="6" customWidth="1"/>
    <col min="3820" max="3820" width="14" style="6" customWidth="1"/>
    <col min="3821" max="3821" width="18.25" style="6" customWidth="1"/>
    <col min="3822" max="3822" width="18.125" style="6" customWidth="1"/>
    <col min="3823" max="4069" width="9" style="6"/>
    <col min="4070" max="4070" width="7.75" style="6" customWidth="1"/>
    <col min="4071" max="4071" width="20.75" style="6" customWidth="1"/>
    <col min="4072" max="4072" width="12.875" style="6" customWidth="1"/>
    <col min="4073" max="4073" width="28.125" style="6" customWidth="1"/>
    <col min="4074" max="4074" width="19.375" style="6" customWidth="1"/>
    <col min="4075" max="4075" width="17.125" style="6" customWidth="1"/>
    <col min="4076" max="4076" width="14" style="6" customWidth="1"/>
    <col min="4077" max="4077" width="18.25" style="6" customWidth="1"/>
    <col min="4078" max="4078" width="18.125" style="6" customWidth="1"/>
    <col min="4079" max="4325" width="9" style="6"/>
    <col min="4326" max="4326" width="7.75" style="6" customWidth="1"/>
    <col min="4327" max="4327" width="20.75" style="6" customWidth="1"/>
    <col min="4328" max="4328" width="12.875" style="6" customWidth="1"/>
    <col min="4329" max="4329" width="28.125" style="6" customWidth="1"/>
    <col min="4330" max="4330" width="19.375" style="6" customWidth="1"/>
    <col min="4331" max="4331" width="17.125" style="6" customWidth="1"/>
    <col min="4332" max="4332" width="14" style="6" customWidth="1"/>
    <col min="4333" max="4333" width="18.25" style="6" customWidth="1"/>
    <col min="4334" max="4334" width="18.125" style="6" customWidth="1"/>
    <col min="4335" max="4581" width="9" style="6"/>
    <col min="4582" max="4582" width="7.75" style="6" customWidth="1"/>
    <col min="4583" max="4583" width="20.75" style="6" customWidth="1"/>
    <col min="4584" max="4584" width="12.875" style="6" customWidth="1"/>
    <col min="4585" max="4585" width="28.125" style="6" customWidth="1"/>
    <col min="4586" max="4586" width="19.375" style="6" customWidth="1"/>
    <col min="4587" max="4587" width="17.125" style="6" customWidth="1"/>
    <col min="4588" max="4588" width="14" style="6" customWidth="1"/>
    <col min="4589" max="4589" width="18.25" style="6" customWidth="1"/>
    <col min="4590" max="4590" width="18.125" style="6" customWidth="1"/>
    <col min="4591" max="4837" width="9" style="6"/>
    <col min="4838" max="4838" width="7.75" style="6" customWidth="1"/>
    <col min="4839" max="4839" width="20.75" style="6" customWidth="1"/>
    <col min="4840" max="4840" width="12.875" style="6" customWidth="1"/>
    <col min="4841" max="4841" width="28.125" style="6" customWidth="1"/>
    <col min="4842" max="4842" width="19.375" style="6" customWidth="1"/>
    <col min="4843" max="4843" width="17.125" style="6" customWidth="1"/>
    <col min="4844" max="4844" width="14" style="6" customWidth="1"/>
    <col min="4845" max="4845" width="18.25" style="6" customWidth="1"/>
    <col min="4846" max="4846" width="18.125" style="6" customWidth="1"/>
    <col min="4847" max="5093" width="9" style="6"/>
    <col min="5094" max="5094" width="7.75" style="6" customWidth="1"/>
    <col min="5095" max="5095" width="20.75" style="6" customWidth="1"/>
    <col min="5096" max="5096" width="12.875" style="6" customWidth="1"/>
    <col min="5097" max="5097" width="28.125" style="6" customWidth="1"/>
    <col min="5098" max="5098" width="19.375" style="6" customWidth="1"/>
    <col min="5099" max="5099" width="17.125" style="6" customWidth="1"/>
    <col min="5100" max="5100" width="14" style="6" customWidth="1"/>
    <col min="5101" max="5101" width="18.25" style="6" customWidth="1"/>
    <col min="5102" max="5102" width="18.125" style="6" customWidth="1"/>
    <col min="5103" max="5349" width="9" style="6"/>
    <col min="5350" max="5350" width="7.75" style="6" customWidth="1"/>
    <col min="5351" max="5351" width="20.75" style="6" customWidth="1"/>
    <col min="5352" max="5352" width="12.875" style="6" customWidth="1"/>
    <col min="5353" max="5353" width="28.125" style="6" customWidth="1"/>
    <col min="5354" max="5354" width="19.375" style="6" customWidth="1"/>
    <col min="5355" max="5355" width="17.125" style="6" customWidth="1"/>
    <col min="5356" max="5356" width="14" style="6" customWidth="1"/>
    <col min="5357" max="5357" width="18.25" style="6" customWidth="1"/>
    <col min="5358" max="5358" width="18.125" style="6" customWidth="1"/>
    <col min="5359" max="5605" width="9" style="6"/>
    <col min="5606" max="5606" width="7.75" style="6" customWidth="1"/>
    <col min="5607" max="5607" width="20.75" style="6" customWidth="1"/>
    <col min="5608" max="5608" width="12.875" style="6" customWidth="1"/>
    <col min="5609" max="5609" width="28.125" style="6" customWidth="1"/>
    <col min="5610" max="5610" width="19.375" style="6" customWidth="1"/>
    <col min="5611" max="5611" width="17.125" style="6" customWidth="1"/>
    <col min="5612" max="5612" width="14" style="6" customWidth="1"/>
    <col min="5613" max="5613" width="18.25" style="6" customWidth="1"/>
    <col min="5614" max="5614" width="18.125" style="6" customWidth="1"/>
    <col min="5615" max="5861" width="9" style="6"/>
    <col min="5862" max="5862" width="7.75" style="6" customWidth="1"/>
    <col min="5863" max="5863" width="20.75" style="6" customWidth="1"/>
    <col min="5864" max="5864" width="12.875" style="6" customWidth="1"/>
    <col min="5865" max="5865" width="28.125" style="6" customWidth="1"/>
    <col min="5866" max="5866" width="19.375" style="6" customWidth="1"/>
    <col min="5867" max="5867" width="17.125" style="6" customWidth="1"/>
    <col min="5868" max="5868" width="14" style="6" customWidth="1"/>
    <col min="5869" max="5869" width="18.25" style="6" customWidth="1"/>
    <col min="5870" max="5870" width="18.125" style="6" customWidth="1"/>
    <col min="5871" max="6117" width="9" style="6"/>
    <col min="6118" max="6118" width="7.75" style="6" customWidth="1"/>
    <col min="6119" max="6119" width="20.75" style="6" customWidth="1"/>
    <col min="6120" max="6120" width="12.875" style="6" customWidth="1"/>
    <col min="6121" max="6121" width="28.125" style="6" customWidth="1"/>
    <col min="6122" max="6122" width="19.375" style="6" customWidth="1"/>
    <col min="6123" max="6123" width="17.125" style="6" customWidth="1"/>
    <col min="6124" max="6124" width="14" style="6" customWidth="1"/>
    <col min="6125" max="6125" width="18.25" style="6" customWidth="1"/>
    <col min="6126" max="6126" width="18.125" style="6" customWidth="1"/>
    <col min="6127" max="6373" width="9" style="6"/>
    <col min="6374" max="6374" width="7.75" style="6" customWidth="1"/>
    <col min="6375" max="6375" width="20.75" style="6" customWidth="1"/>
    <col min="6376" max="6376" width="12.875" style="6" customWidth="1"/>
    <col min="6377" max="6377" width="28.125" style="6" customWidth="1"/>
    <col min="6378" max="6378" width="19.375" style="6" customWidth="1"/>
    <col min="6379" max="6379" width="17.125" style="6" customWidth="1"/>
    <col min="6380" max="6380" width="14" style="6" customWidth="1"/>
    <col min="6381" max="6381" width="18.25" style="6" customWidth="1"/>
    <col min="6382" max="6382" width="18.125" style="6" customWidth="1"/>
    <col min="6383" max="6629" width="9" style="6"/>
    <col min="6630" max="6630" width="7.75" style="6" customWidth="1"/>
    <col min="6631" max="6631" width="20.75" style="6" customWidth="1"/>
    <col min="6632" max="6632" width="12.875" style="6" customWidth="1"/>
    <col min="6633" max="6633" width="28.125" style="6" customWidth="1"/>
    <col min="6634" max="6634" width="19.375" style="6" customWidth="1"/>
    <col min="6635" max="6635" width="17.125" style="6" customWidth="1"/>
    <col min="6636" max="6636" width="14" style="6" customWidth="1"/>
    <col min="6637" max="6637" width="18.25" style="6" customWidth="1"/>
    <col min="6638" max="6638" width="18.125" style="6" customWidth="1"/>
    <col min="6639" max="6885" width="9" style="6"/>
    <col min="6886" max="6886" width="7.75" style="6" customWidth="1"/>
    <col min="6887" max="6887" width="20.75" style="6" customWidth="1"/>
    <col min="6888" max="6888" width="12.875" style="6" customWidth="1"/>
    <col min="6889" max="6889" width="28.125" style="6" customWidth="1"/>
    <col min="6890" max="6890" width="19.375" style="6" customWidth="1"/>
    <col min="6891" max="6891" width="17.125" style="6" customWidth="1"/>
    <col min="6892" max="6892" width="14" style="6" customWidth="1"/>
    <col min="6893" max="6893" width="18.25" style="6" customWidth="1"/>
    <col min="6894" max="6894" width="18.125" style="6" customWidth="1"/>
    <col min="6895" max="7141" width="9" style="6"/>
    <col min="7142" max="7142" width="7.75" style="6" customWidth="1"/>
    <col min="7143" max="7143" width="20.75" style="6" customWidth="1"/>
    <col min="7144" max="7144" width="12.875" style="6" customWidth="1"/>
    <col min="7145" max="7145" width="28.125" style="6" customWidth="1"/>
    <col min="7146" max="7146" width="19.375" style="6" customWidth="1"/>
    <col min="7147" max="7147" width="17.125" style="6" customWidth="1"/>
    <col min="7148" max="7148" width="14" style="6" customWidth="1"/>
    <col min="7149" max="7149" width="18.25" style="6" customWidth="1"/>
    <col min="7150" max="7150" width="18.125" style="6" customWidth="1"/>
    <col min="7151" max="7397" width="9" style="6"/>
    <col min="7398" max="7398" width="7.75" style="6" customWidth="1"/>
    <col min="7399" max="7399" width="20.75" style="6" customWidth="1"/>
    <col min="7400" max="7400" width="12.875" style="6" customWidth="1"/>
    <col min="7401" max="7401" width="28.125" style="6" customWidth="1"/>
    <col min="7402" max="7402" width="19.375" style="6" customWidth="1"/>
    <col min="7403" max="7403" width="17.125" style="6" customWidth="1"/>
    <col min="7404" max="7404" width="14" style="6" customWidth="1"/>
    <col min="7405" max="7405" width="18.25" style="6" customWidth="1"/>
    <col min="7406" max="7406" width="18.125" style="6" customWidth="1"/>
    <col min="7407" max="7653" width="9" style="6"/>
    <col min="7654" max="7654" width="7.75" style="6" customWidth="1"/>
    <col min="7655" max="7655" width="20.75" style="6" customWidth="1"/>
    <col min="7656" max="7656" width="12.875" style="6" customWidth="1"/>
    <col min="7657" max="7657" width="28.125" style="6" customWidth="1"/>
    <col min="7658" max="7658" width="19.375" style="6" customWidth="1"/>
    <col min="7659" max="7659" width="17.125" style="6" customWidth="1"/>
    <col min="7660" max="7660" width="14" style="6" customWidth="1"/>
    <col min="7661" max="7661" width="18.25" style="6" customWidth="1"/>
    <col min="7662" max="7662" width="18.125" style="6" customWidth="1"/>
    <col min="7663" max="7909" width="9" style="6"/>
    <col min="7910" max="7910" width="7.75" style="6" customWidth="1"/>
    <col min="7911" max="7911" width="20.75" style="6" customWidth="1"/>
    <col min="7912" max="7912" width="12.875" style="6" customWidth="1"/>
    <col min="7913" max="7913" width="28.125" style="6" customWidth="1"/>
    <col min="7914" max="7914" width="19.375" style="6" customWidth="1"/>
    <col min="7915" max="7915" width="17.125" style="6" customWidth="1"/>
    <col min="7916" max="7916" width="14" style="6" customWidth="1"/>
    <col min="7917" max="7917" width="18.25" style="6" customWidth="1"/>
    <col min="7918" max="7918" width="18.125" style="6" customWidth="1"/>
    <col min="7919" max="8165" width="9" style="6"/>
    <col min="8166" max="8166" width="7.75" style="6" customWidth="1"/>
    <col min="8167" max="8167" width="20.75" style="6" customWidth="1"/>
    <col min="8168" max="8168" width="12.875" style="6" customWidth="1"/>
    <col min="8169" max="8169" width="28.125" style="6" customWidth="1"/>
    <col min="8170" max="8170" width="19.375" style="6" customWidth="1"/>
    <col min="8171" max="8171" width="17.125" style="6" customWidth="1"/>
    <col min="8172" max="8172" width="14" style="6" customWidth="1"/>
    <col min="8173" max="8173" width="18.25" style="6" customWidth="1"/>
    <col min="8174" max="8174" width="18.125" style="6" customWidth="1"/>
    <col min="8175" max="8421" width="9" style="6"/>
    <col min="8422" max="8422" width="7.75" style="6" customWidth="1"/>
    <col min="8423" max="8423" width="20.75" style="6" customWidth="1"/>
    <col min="8424" max="8424" width="12.875" style="6" customWidth="1"/>
    <col min="8425" max="8425" width="28.125" style="6" customWidth="1"/>
    <col min="8426" max="8426" width="19.375" style="6" customWidth="1"/>
    <col min="8427" max="8427" width="17.125" style="6" customWidth="1"/>
    <col min="8428" max="8428" width="14" style="6" customWidth="1"/>
    <col min="8429" max="8429" width="18.25" style="6" customWidth="1"/>
    <col min="8430" max="8430" width="18.125" style="6" customWidth="1"/>
    <col min="8431" max="8677" width="9" style="6"/>
    <col min="8678" max="8678" width="7.75" style="6" customWidth="1"/>
    <col min="8679" max="8679" width="20.75" style="6" customWidth="1"/>
    <col min="8680" max="8680" width="12.875" style="6" customWidth="1"/>
    <col min="8681" max="8681" width="28.125" style="6" customWidth="1"/>
    <col min="8682" max="8682" width="19.375" style="6" customWidth="1"/>
    <col min="8683" max="8683" width="17.125" style="6" customWidth="1"/>
    <col min="8684" max="8684" width="14" style="6" customWidth="1"/>
    <col min="8685" max="8685" width="18.25" style="6" customWidth="1"/>
    <col min="8686" max="8686" width="18.125" style="6" customWidth="1"/>
    <col min="8687" max="8933" width="9" style="6"/>
    <col min="8934" max="8934" width="7.75" style="6" customWidth="1"/>
    <col min="8935" max="8935" width="20.75" style="6" customWidth="1"/>
    <col min="8936" max="8936" width="12.875" style="6" customWidth="1"/>
    <col min="8937" max="8937" width="28.125" style="6" customWidth="1"/>
    <col min="8938" max="8938" width="19.375" style="6" customWidth="1"/>
    <col min="8939" max="8939" width="17.125" style="6" customWidth="1"/>
    <col min="8940" max="8940" width="14" style="6" customWidth="1"/>
    <col min="8941" max="8941" width="18.25" style="6" customWidth="1"/>
    <col min="8942" max="8942" width="18.125" style="6" customWidth="1"/>
    <col min="8943" max="9189" width="9" style="6"/>
    <col min="9190" max="9190" width="7.75" style="6" customWidth="1"/>
    <col min="9191" max="9191" width="20.75" style="6" customWidth="1"/>
    <col min="9192" max="9192" width="12.875" style="6" customWidth="1"/>
    <col min="9193" max="9193" width="28.125" style="6" customWidth="1"/>
    <col min="9194" max="9194" width="19.375" style="6" customWidth="1"/>
    <col min="9195" max="9195" width="17.125" style="6" customWidth="1"/>
    <col min="9196" max="9196" width="14" style="6" customWidth="1"/>
    <col min="9197" max="9197" width="18.25" style="6" customWidth="1"/>
    <col min="9198" max="9198" width="18.125" style="6" customWidth="1"/>
    <col min="9199" max="9445" width="9" style="6"/>
    <col min="9446" max="9446" width="7.75" style="6" customWidth="1"/>
    <col min="9447" max="9447" width="20.75" style="6" customWidth="1"/>
    <col min="9448" max="9448" width="12.875" style="6" customWidth="1"/>
    <col min="9449" max="9449" width="28.125" style="6" customWidth="1"/>
    <col min="9450" max="9450" width="19.375" style="6" customWidth="1"/>
    <col min="9451" max="9451" width="17.125" style="6" customWidth="1"/>
    <col min="9452" max="9452" width="14" style="6" customWidth="1"/>
    <col min="9453" max="9453" width="18.25" style="6" customWidth="1"/>
    <col min="9454" max="9454" width="18.125" style="6" customWidth="1"/>
    <col min="9455" max="9701" width="9" style="6"/>
    <col min="9702" max="9702" width="7.75" style="6" customWidth="1"/>
    <col min="9703" max="9703" width="20.75" style="6" customWidth="1"/>
    <col min="9704" max="9704" width="12.875" style="6" customWidth="1"/>
    <col min="9705" max="9705" width="28.125" style="6" customWidth="1"/>
    <col min="9706" max="9706" width="19.375" style="6" customWidth="1"/>
    <col min="9707" max="9707" width="17.125" style="6" customWidth="1"/>
    <col min="9708" max="9708" width="14" style="6" customWidth="1"/>
    <col min="9709" max="9709" width="18.25" style="6" customWidth="1"/>
    <col min="9710" max="9710" width="18.125" style="6" customWidth="1"/>
    <col min="9711" max="9957" width="9" style="6"/>
    <col min="9958" max="9958" width="7.75" style="6" customWidth="1"/>
    <col min="9959" max="9959" width="20.75" style="6" customWidth="1"/>
    <col min="9960" max="9960" width="12.875" style="6" customWidth="1"/>
    <col min="9961" max="9961" width="28.125" style="6" customWidth="1"/>
    <col min="9962" max="9962" width="19.375" style="6" customWidth="1"/>
    <col min="9963" max="9963" width="17.125" style="6" customWidth="1"/>
    <col min="9964" max="9964" width="14" style="6" customWidth="1"/>
    <col min="9965" max="9965" width="18.25" style="6" customWidth="1"/>
    <col min="9966" max="9966" width="18.125" style="6" customWidth="1"/>
    <col min="9967" max="10213" width="9" style="6"/>
    <col min="10214" max="10214" width="7.75" style="6" customWidth="1"/>
    <col min="10215" max="10215" width="20.75" style="6" customWidth="1"/>
    <col min="10216" max="10216" width="12.875" style="6" customWidth="1"/>
    <col min="10217" max="10217" width="28.125" style="6" customWidth="1"/>
    <col min="10218" max="10218" width="19.375" style="6" customWidth="1"/>
    <col min="10219" max="10219" width="17.125" style="6" customWidth="1"/>
    <col min="10220" max="10220" width="14" style="6" customWidth="1"/>
    <col min="10221" max="10221" width="18.25" style="6" customWidth="1"/>
    <col min="10222" max="10222" width="18.125" style="6" customWidth="1"/>
    <col min="10223" max="10469" width="9" style="6"/>
    <col min="10470" max="10470" width="7.75" style="6" customWidth="1"/>
    <col min="10471" max="10471" width="20.75" style="6" customWidth="1"/>
    <col min="10472" max="10472" width="12.875" style="6" customWidth="1"/>
    <col min="10473" max="10473" width="28.125" style="6" customWidth="1"/>
    <col min="10474" max="10474" width="19.375" style="6" customWidth="1"/>
    <col min="10475" max="10475" width="17.125" style="6" customWidth="1"/>
    <col min="10476" max="10476" width="14" style="6" customWidth="1"/>
    <col min="10477" max="10477" width="18.25" style="6" customWidth="1"/>
    <col min="10478" max="10478" width="18.125" style="6" customWidth="1"/>
    <col min="10479" max="10725" width="9" style="6"/>
    <col min="10726" max="10726" width="7.75" style="6" customWidth="1"/>
    <col min="10727" max="10727" width="20.75" style="6" customWidth="1"/>
    <col min="10728" max="10728" width="12.875" style="6" customWidth="1"/>
    <col min="10729" max="10729" width="28.125" style="6" customWidth="1"/>
    <col min="10730" max="10730" width="19.375" style="6" customWidth="1"/>
    <col min="10731" max="10731" width="17.125" style="6" customWidth="1"/>
    <col min="10732" max="10732" width="14" style="6" customWidth="1"/>
    <col min="10733" max="10733" width="18.25" style="6" customWidth="1"/>
    <col min="10734" max="10734" width="18.125" style="6" customWidth="1"/>
    <col min="10735" max="10981" width="9" style="6"/>
    <col min="10982" max="10982" width="7.75" style="6" customWidth="1"/>
    <col min="10983" max="10983" width="20.75" style="6" customWidth="1"/>
    <col min="10984" max="10984" width="12.875" style="6" customWidth="1"/>
    <col min="10985" max="10985" width="28.125" style="6" customWidth="1"/>
    <col min="10986" max="10986" width="19.375" style="6" customWidth="1"/>
    <col min="10987" max="10987" width="17.125" style="6" customWidth="1"/>
    <col min="10988" max="10988" width="14" style="6" customWidth="1"/>
    <col min="10989" max="10989" width="18.25" style="6" customWidth="1"/>
    <col min="10990" max="10990" width="18.125" style="6" customWidth="1"/>
    <col min="10991" max="11237" width="9" style="6"/>
    <col min="11238" max="11238" width="7.75" style="6" customWidth="1"/>
    <col min="11239" max="11239" width="20.75" style="6" customWidth="1"/>
    <col min="11240" max="11240" width="12.875" style="6" customWidth="1"/>
    <col min="11241" max="11241" width="28.125" style="6" customWidth="1"/>
    <col min="11242" max="11242" width="19.375" style="6" customWidth="1"/>
    <col min="11243" max="11243" width="17.125" style="6" customWidth="1"/>
    <col min="11244" max="11244" width="14" style="6" customWidth="1"/>
    <col min="11245" max="11245" width="18.25" style="6" customWidth="1"/>
    <col min="11246" max="11246" width="18.125" style="6" customWidth="1"/>
    <col min="11247" max="11493" width="9" style="6"/>
    <col min="11494" max="11494" width="7.75" style="6" customWidth="1"/>
    <col min="11495" max="11495" width="20.75" style="6" customWidth="1"/>
    <col min="11496" max="11496" width="12.875" style="6" customWidth="1"/>
    <col min="11497" max="11497" width="28.125" style="6" customWidth="1"/>
    <col min="11498" max="11498" width="19.375" style="6" customWidth="1"/>
    <col min="11499" max="11499" width="17.125" style="6" customWidth="1"/>
    <col min="11500" max="11500" width="14" style="6" customWidth="1"/>
    <col min="11501" max="11501" width="18.25" style="6" customWidth="1"/>
    <col min="11502" max="11502" width="18.125" style="6" customWidth="1"/>
    <col min="11503" max="11749" width="9" style="6"/>
    <col min="11750" max="11750" width="7.75" style="6" customWidth="1"/>
    <col min="11751" max="11751" width="20.75" style="6" customWidth="1"/>
    <col min="11752" max="11752" width="12.875" style="6" customWidth="1"/>
    <col min="11753" max="11753" width="28.125" style="6" customWidth="1"/>
    <col min="11754" max="11754" width="19.375" style="6" customWidth="1"/>
    <col min="11755" max="11755" width="17.125" style="6" customWidth="1"/>
    <col min="11756" max="11756" width="14" style="6" customWidth="1"/>
    <col min="11757" max="11757" width="18.25" style="6" customWidth="1"/>
    <col min="11758" max="11758" width="18.125" style="6" customWidth="1"/>
    <col min="11759" max="12005" width="9" style="6"/>
    <col min="12006" max="12006" width="7.75" style="6" customWidth="1"/>
    <col min="12007" max="12007" width="20.75" style="6" customWidth="1"/>
    <col min="12008" max="12008" width="12.875" style="6" customWidth="1"/>
    <col min="12009" max="12009" width="28.125" style="6" customWidth="1"/>
    <col min="12010" max="12010" width="19.375" style="6" customWidth="1"/>
    <col min="12011" max="12011" width="17.125" style="6" customWidth="1"/>
    <col min="12012" max="12012" width="14" style="6" customWidth="1"/>
    <col min="12013" max="12013" width="18.25" style="6" customWidth="1"/>
    <col min="12014" max="12014" width="18.125" style="6" customWidth="1"/>
    <col min="12015" max="12261" width="9" style="6"/>
    <col min="12262" max="12262" width="7.75" style="6" customWidth="1"/>
    <col min="12263" max="12263" width="20.75" style="6" customWidth="1"/>
    <col min="12264" max="12264" width="12.875" style="6" customWidth="1"/>
    <col min="12265" max="12265" width="28.125" style="6" customWidth="1"/>
    <col min="12266" max="12266" width="19.375" style="6" customWidth="1"/>
    <col min="12267" max="12267" width="17.125" style="6" customWidth="1"/>
    <col min="12268" max="12268" width="14" style="6" customWidth="1"/>
    <col min="12269" max="12269" width="18.25" style="6" customWidth="1"/>
    <col min="12270" max="12270" width="18.125" style="6" customWidth="1"/>
    <col min="12271" max="12517" width="9" style="6"/>
    <col min="12518" max="12518" width="7.75" style="6" customWidth="1"/>
    <col min="12519" max="12519" width="20.75" style="6" customWidth="1"/>
    <col min="12520" max="12520" width="12.875" style="6" customWidth="1"/>
    <col min="12521" max="12521" width="28.125" style="6" customWidth="1"/>
    <col min="12522" max="12522" width="19.375" style="6" customWidth="1"/>
    <col min="12523" max="12523" width="17.125" style="6" customWidth="1"/>
    <col min="12524" max="12524" width="14" style="6" customWidth="1"/>
    <col min="12525" max="12525" width="18.25" style="6" customWidth="1"/>
    <col min="12526" max="12526" width="18.125" style="6" customWidth="1"/>
    <col min="12527" max="12773" width="9" style="6"/>
    <col min="12774" max="12774" width="7.75" style="6" customWidth="1"/>
    <col min="12775" max="12775" width="20.75" style="6" customWidth="1"/>
    <col min="12776" max="12776" width="12.875" style="6" customWidth="1"/>
    <col min="12777" max="12777" width="28.125" style="6" customWidth="1"/>
    <col min="12778" max="12778" width="19.375" style="6" customWidth="1"/>
    <col min="12779" max="12779" width="17.125" style="6" customWidth="1"/>
    <col min="12780" max="12780" width="14" style="6" customWidth="1"/>
    <col min="12781" max="12781" width="18.25" style="6" customWidth="1"/>
    <col min="12782" max="12782" width="18.125" style="6" customWidth="1"/>
    <col min="12783" max="13029" width="9" style="6"/>
    <col min="13030" max="13030" width="7.75" style="6" customWidth="1"/>
    <col min="13031" max="13031" width="20.75" style="6" customWidth="1"/>
    <col min="13032" max="13032" width="12.875" style="6" customWidth="1"/>
    <col min="13033" max="13033" width="28.125" style="6" customWidth="1"/>
    <col min="13034" max="13034" width="19.375" style="6" customWidth="1"/>
    <col min="13035" max="13035" width="17.125" style="6" customWidth="1"/>
    <col min="13036" max="13036" width="14" style="6" customWidth="1"/>
    <col min="13037" max="13037" width="18.25" style="6" customWidth="1"/>
    <col min="13038" max="13038" width="18.125" style="6" customWidth="1"/>
    <col min="13039" max="13285" width="9" style="6"/>
    <col min="13286" max="13286" width="7.75" style="6" customWidth="1"/>
    <col min="13287" max="13287" width="20.75" style="6" customWidth="1"/>
    <col min="13288" max="13288" width="12.875" style="6" customWidth="1"/>
    <col min="13289" max="13289" width="28.125" style="6" customWidth="1"/>
    <col min="13290" max="13290" width="19.375" style="6" customWidth="1"/>
    <col min="13291" max="13291" width="17.125" style="6" customWidth="1"/>
    <col min="13292" max="13292" width="14" style="6" customWidth="1"/>
    <col min="13293" max="13293" width="18.25" style="6" customWidth="1"/>
    <col min="13294" max="13294" width="18.125" style="6" customWidth="1"/>
    <col min="13295" max="13541" width="9" style="6"/>
    <col min="13542" max="13542" width="7.75" style="6" customWidth="1"/>
    <col min="13543" max="13543" width="20.75" style="6" customWidth="1"/>
    <col min="13544" max="13544" width="12.875" style="6" customWidth="1"/>
    <col min="13545" max="13545" width="28.125" style="6" customWidth="1"/>
    <col min="13546" max="13546" width="19.375" style="6" customWidth="1"/>
    <col min="13547" max="13547" width="17.125" style="6" customWidth="1"/>
    <col min="13548" max="13548" width="14" style="6" customWidth="1"/>
    <col min="13549" max="13549" width="18.25" style="6" customWidth="1"/>
    <col min="13550" max="13550" width="18.125" style="6" customWidth="1"/>
    <col min="13551" max="13797" width="9" style="6"/>
    <col min="13798" max="13798" width="7.75" style="6" customWidth="1"/>
    <col min="13799" max="13799" width="20.75" style="6" customWidth="1"/>
    <col min="13800" max="13800" width="12.875" style="6" customWidth="1"/>
    <col min="13801" max="13801" width="28.125" style="6" customWidth="1"/>
    <col min="13802" max="13802" width="19.375" style="6" customWidth="1"/>
    <col min="13803" max="13803" width="17.125" style="6" customWidth="1"/>
    <col min="13804" max="13804" width="14" style="6" customWidth="1"/>
    <col min="13805" max="13805" width="18.25" style="6" customWidth="1"/>
    <col min="13806" max="13806" width="18.125" style="6" customWidth="1"/>
    <col min="13807" max="14053" width="9" style="6"/>
    <col min="14054" max="14054" width="7.75" style="6" customWidth="1"/>
    <col min="14055" max="14055" width="20.75" style="6" customWidth="1"/>
    <col min="14056" max="14056" width="12.875" style="6" customWidth="1"/>
    <col min="14057" max="14057" width="28.125" style="6" customWidth="1"/>
    <col min="14058" max="14058" width="19.375" style="6" customWidth="1"/>
    <col min="14059" max="14059" width="17.125" style="6" customWidth="1"/>
    <col min="14060" max="14060" width="14" style="6" customWidth="1"/>
    <col min="14061" max="14061" width="18.25" style="6" customWidth="1"/>
    <col min="14062" max="14062" width="18.125" style="6" customWidth="1"/>
    <col min="14063" max="14309" width="9" style="6"/>
    <col min="14310" max="14310" width="7.75" style="6" customWidth="1"/>
    <col min="14311" max="14311" width="20.75" style="6" customWidth="1"/>
    <col min="14312" max="14312" width="12.875" style="6" customWidth="1"/>
    <col min="14313" max="14313" width="28.125" style="6" customWidth="1"/>
    <col min="14314" max="14314" width="19.375" style="6" customWidth="1"/>
    <col min="14315" max="14315" width="17.125" style="6" customWidth="1"/>
    <col min="14316" max="14316" width="14" style="6" customWidth="1"/>
    <col min="14317" max="14317" width="18.25" style="6" customWidth="1"/>
    <col min="14318" max="14318" width="18.125" style="6" customWidth="1"/>
    <col min="14319" max="14565" width="9" style="6"/>
    <col min="14566" max="14566" width="7.75" style="6" customWidth="1"/>
    <col min="14567" max="14567" width="20.75" style="6" customWidth="1"/>
    <col min="14568" max="14568" width="12.875" style="6" customWidth="1"/>
    <col min="14569" max="14569" width="28.125" style="6" customWidth="1"/>
    <col min="14570" max="14570" width="19.375" style="6" customWidth="1"/>
    <col min="14571" max="14571" width="17.125" style="6" customWidth="1"/>
    <col min="14572" max="14572" width="14" style="6" customWidth="1"/>
    <col min="14573" max="14573" width="18.25" style="6" customWidth="1"/>
    <col min="14574" max="14574" width="18.125" style="6" customWidth="1"/>
    <col min="14575" max="14821" width="9" style="6"/>
    <col min="14822" max="14822" width="7.75" style="6" customWidth="1"/>
    <col min="14823" max="14823" width="20.75" style="6" customWidth="1"/>
    <col min="14824" max="14824" width="12.875" style="6" customWidth="1"/>
    <col min="14825" max="14825" width="28.125" style="6" customWidth="1"/>
    <col min="14826" max="14826" width="19.375" style="6" customWidth="1"/>
    <col min="14827" max="14827" width="17.125" style="6" customWidth="1"/>
    <col min="14828" max="14828" width="14" style="6" customWidth="1"/>
    <col min="14829" max="14829" width="18.25" style="6" customWidth="1"/>
    <col min="14830" max="14830" width="18.125" style="6" customWidth="1"/>
    <col min="14831" max="15077" width="9" style="6"/>
    <col min="15078" max="15078" width="7.75" style="6" customWidth="1"/>
    <col min="15079" max="15079" width="20.75" style="6" customWidth="1"/>
    <col min="15080" max="15080" width="12.875" style="6" customWidth="1"/>
    <col min="15081" max="15081" width="28.125" style="6" customWidth="1"/>
    <col min="15082" max="15082" width="19.375" style="6" customWidth="1"/>
    <col min="15083" max="15083" width="17.125" style="6" customWidth="1"/>
    <col min="15084" max="15084" width="14" style="6" customWidth="1"/>
    <col min="15085" max="15085" width="18.25" style="6" customWidth="1"/>
    <col min="15086" max="15086" width="18.125" style="6" customWidth="1"/>
    <col min="15087" max="15333" width="9" style="6"/>
    <col min="15334" max="15334" width="7.75" style="6" customWidth="1"/>
    <col min="15335" max="15335" width="20.75" style="6" customWidth="1"/>
    <col min="15336" max="15336" width="12.875" style="6" customWidth="1"/>
    <col min="15337" max="15337" width="28.125" style="6" customWidth="1"/>
    <col min="15338" max="15338" width="19.375" style="6" customWidth="1"/>
    <col min="15339" max="15339" width="17.125" style="6" customWidth="1"/>
    <col min="15340" max="15340" width="14" style="6" customWidth="1"/>
    <col min="15341" max="15341" width="18.25" style="6" customWidth="1"/>
    <col min="15342" max="15342" width="18.125" style="6" customWidth="1"/>
    <col min="15343" max="15589" width="9" style="6"/>
    <col min="15590" max="15590" width="7.75" style="6" customWidth="1"/>
    <col min="15591" max="15591" width="20.75" style="6" customWidth="1"/>
    <col min="15592" max="15592" width="12.875" style="6" customWidth="1"/>
    <col min="15593" max="15593" width="28.125" style="6" customWidth="1"/>
    <col min="15594" max="15594" width="19.375" style="6" customWidth="1"/>
    <col min="15595" max="15595" width="17.125" style="6" customWidth="1"/>
    <col min="15596" max="15596" width="14" style="6" customWidth="1"/>
    <col min="15597" max="15597" width="18.25" style="6" customWidth="1"/>
    <col min="15598" max="15598" width="18.125" style="6" customWidth="1"/>
    <col min="15599" max="15845" width="9" style="6"/>
    <col min="15846" max="15846" width="7.75" style="6" customWidth="1"/>
    <col min="15847" max="15847" width="20.75" style="6" customWidth="1"/>
    <col min="15848" max="15848" width="12.875" style="6" customWidth="1"/>
    <col min="15849" max="15849" width="28.125" style="6" customWidth="1"/>
    <col min="15850" max="15850" width="19.375" style="6" customWidth="1"/>
    <col min="15851" max="15851" width="17.125" style="6" customWidth="1"/>
    <col min="15852" max="15852" width="14" style="6" customWidth="1"/>
    <col min="15853" max="15853" width="18.25" style="6" customWidth="1"/>
    <col min="15854" max="15854" width="18.125" style="6" customWidth="1"/>
    <col min="15855" max="16101" width="9" style="6"/>
    <col min="16102" max="16102" width="7.75" style="6" customWidth="1"/>
    <col min="16103" max="16103" width="20.75" style="6" customWidth="1"/>
    <col min="16104" max="16104" width="12.875" style="6" customWidth="1"/>
    <col min="16105" max="16105" width="28.125" style="6" customWidth="1"/>
    <col min="16106" max="16106" width="19.375" style="6" customWidth="1"/>
    <col min="16107" max="16107" width="17.125" style="6" customWidth="1"/>
    <col min="16108" max="16108" width="14" style="6" customWidth="1"/>
    <col min="16109" max="16109" width="18.25" style="6" customWidth="1"/>
    <col min="16110" max="16110" width="18.125" style="6" customWidth="1"/>
    <col min="16111" max="16384" width="9" style="6"/>
  </cols>
  <sheetData>
    <row r="1" spans="1:5" s="1" customFormat="1" ht="147.6" customHeight="1">
      <c r="A1" s="28" t="s">
        <v>7</v>
      </c>
      <c r="B1" s="28"/>
      <c r="C1" s="28"/>
      <c r="D1" s="28"/>
      <c r="E1" s="28"/>
    </row>
    <row r="2" spans="1:5" s="2" customFormat="1" ht="21">
      <c r="A2" s="13" t="s">
        <v>2</v>
      </c>
      <c r="B2" s="13" t="s">
        <v>4</v>
      </c>
      <c r="C2" s="17" t="s">
        <v>5</v>
      </c>
      <c r="D2" s="17" t="s">
        <v>3</v>
      </c>
      <c r="E2" s="11" t="s">
        <v>0</v>
      </c>
    </row>
    <row r="3" spans="1:5" s="2" customFormat="1" ht="21">
      <c r="A3" s="19" t="s">
        <v>11</v>
      </c>
      <c r="B3" s="13">
        <v>4</v>
      </c>
      <c r="C3" s="19" t="s">
        <v>588</v>
      </c>
      <c r="D3" s="24">
        <v>125</v>
      </c>
      <c r="E3" s="11"/>
    </row>
    <row r="4" spans="1:5" s="2" customFormat="1" ht="21">
      <c r="A4" s="19" t="s">
        <v>11</v>
      </c>
      <c r="B4" s="13">
        <v>3</v>
      </c>
      <c r="C4" s="19" t="s">
        <v>18</v>
      </c>
      <c r="D4" s="24">
        <v>121</v>
      </c>
      <c r="E4" s="11"/>
    </row>
    <row r="5" spans="1:5" s="2" customFormat="1" ht="33">
      <c r="A5" s="19" t="s">
        <v>11</v>
      </c>
      <c r="B5" s="13">
        <v>3</v>
      </c>
      <c r="C5" s="19" t="s">
        <v>13</v>
      </c>
      <c r="D5" s="24">
        <v>30</v>
      </c>
      <c r="E5" s="11"/>
    </row>
    <row r="6" spans="1:5" s="2" customFormat="1" ht="21">
      <c r="A6" s="19" t="s">
        <v>11</v>
      </c>
      <c r="B6" s="13">
        <v>9</v>
      </c>
      <c r="C6" s="19" t="s">
        <v>14</v>
      </c>
      <c r="D6" s="24">
        <v>20</v>
      </c>
      <c r="E6" s="11"/>
    </row>
    <row r="7" spans="1:5" s="2" customFormat="1" ht="21">
      <c r="A7" s="19" t="s">
        <v>11</v>
      </c>
      <c r="B7" s="13">
        <v>6</v>
      </c>
      <c r="C7" s="19" t="s">
        <v>12</v>
      </c>
      <c r="D7" s="24">
        <v>51</v>
      </c>
      <c r="E7" s="11"/>
    </row>
    <row r="8" spans="1:5" s="2" customFormat="1" ht="21">
      <c r="A8" s="19" t="s">
        <v>11</v>
      </c>
      <c r="B8" s="13">
        <v>6</v>
      </c>
      <c r="C8" s="19" t="s">
        <v>12</v>
      </c>
      <c r="D8" s="24">
        <v>51</v>
      </c>
      <c r="E8" s="11"/>
    </row>
    <row r="9" spans="1:5" s="2" customFormat="1" ht="33">
      <c r="A9" s="19" t="s">
        <v>589</v>
      </c>
      <c r="B9" s="13">
        <v>4</v>
      </c>
      <c r="C9" s="19" t="s">
        <v>19</v>
      </c>
      <c r="D9" s="24">
        <v>14</v>
      </c>
      <c r="E9" s="11"/>
    </row>
    <row r="10" spans="1:5" s="2" customFormat="1" ht="33">
      <c r="A10" s="19" t="s">
        <v>589</v>
      </c>
      <c r="B10" s="13">
        <v>4</v>
      </c>
      <c r="C10" s="19" t="s">
        <v>20</v>
      </c>
      <c r="D10" s="24">
        <v>16</v>
      </c>
      <c r="E10" s="11"/>
    </row>
    <row r="11" spans="1:5" s="2" customFormat="1" ht="33">
      <c r="A11" s="19" t="s">
        <v>590</v>
      </c>
      <c r="B11" s="13">
        <v>4</v>
      </c>
      <c r="C11" s="19" t="s">
        <v>21</v>
      </c>
      <c r="D11" s="24">
        <v>92</v>
      </c>
      <c r="E11" s="11"/>
    </row>
    <row r="12" spans="1:5" s="2" customFormat="1" ht="33">
      <c r="A12" s="19" t="s">
        <v>589</v>
      </c>
      <c r="B12" s="13">
        <v>4</v>
      </c>
      <c r="C12" s="19" t="s">
        <v>22</v>
      </c>
      <c r="D12" s="24">
        <v>17</v>
      </c>
      <c r="E12" s="11"/>
    </row>
    <row r="13" spans="1:5" s="2" customFormat="1" ht="21">
      <c r="A13" s="19" t="s">
        <v>591</v>
      </c>
      <c r="B13" s="13">
        <v>4</v>
      </c>
      <c r="C13" s="19" t="s">
        <v>592</v>
      </c>
      <c r="D13" s="24">
        <v>119</v>
      </c>
      <c r="E13" s="11"/>
    </row>
    <row r="14" spans="1:5" s="2" customFormat="1" ht="33">
      <c r="A14" s="19" t="s">
        <v>593</v>
      </c>
      <c r="B14" s="13">
        <v>4</v>
      </c>
      <c r="C14" s="19" t="s">
        <v>592</v>
      </c>
      <c r="D14" s="24">
        <v>120</v>
      </c>
      <c r="E14" s="11"/>
    </row>
    <row r="15" spans="1:5" s="2" customFormat="1" ht="21">
      <c r="A15" s="19" t="s">
        <v>594</v>
      </c>
      <c r="B15" s="13">
        <v>4</v>
      </c>
      <c r="C15" s="19" t="s">
        <v>595</v>
      </c>
      <c r="D15" s="24">
        <v>15</v>
      </c>
      <c r="E15" s="11"/>
    </row>
    <row r="16" spans="1:5" s="2" customFormat="1" ht="21">
      <c r="A16" s="19" t="s">
        <v>596</v>
      </c>
      <c r="B16" s="13">
        <v>4</v>
      </c>
      <c r="C16" s="19" t="s">
        <v>595</v>
      </c>
      <c r="D16" s="24">
        <v>102</v>
      </c>
      <c r="E16" s="11"/>
    </row>
    <row r="17" spans="1:5" s="2" customFormat="1" ht="21">
      <c r="A17" s="19" t="s">
        <v>596</v>
      </c>
      <c r="B17" s="13">
        <v>7</v>
      </c>
      <c r="C17" s="19" t="s">
        <v>80</v>
      </c>
      <c r="D17" s="24">
        <v>84</v>
      </c>
      <c r="E17" s="11"/>
    </row>
    <row r="18" spans="1:5" s="2" customFormat="1" ht="21">
      <c r="A18" s="19" t="s">
        <v>596</v>
      </c>
      <c r="B18" s="13">
        <v>4</v>
      </c>
      <c r="C18" s="19" t="s">
        <v>595</v>
      </c>
      <c r="D18" s="24">
        <v>74</v>
      </c>
      <c r="E18" s="11"/>
    </row>
    <row r="19" spans="1:5" s="2" customFormat="1" ht="33">
      <c r="A19" s="19" t="s">
        <v>597</v>
      </c>
      <c r="B19" s="13">
        <v>4</v>
      </c>
      <c r="C19" s="19" t="s">
        <v>595</v>
      </c>
      <c r="D19" s="24">
        <v>17</v>
      </c>
      <c r="E19" s="11"/>
    </row>
    <row r="20" spans="1:5" s="2" customFormat="1" ht="21">
      <c r="A20" s="19" t="s">
        <v>596</v>
      </c>
      <c r="B20" s="13">
        <v>4</v>
      </c>
      <c r="C20" s="19" t="s">
        <v>595</v>
      </c>
      <c r="D20" s="24">
        <v>100</v>
      </c>
      <c r="E20" s="11"/>
    </row>
    <row r="21" spans="1:5" s="2" customFormat="1" ht="33">
      <c r="A21" s="19" t="s">
        <v>598</v>
      </c>
      <c r="B21" s="13">
        <v>4</v>
      </c>
      <c r="C21" s="19" t="s">
        <v>595</v>
      </c>
      <c r="D21" s="24">
        <v>40</v>
      </c>
      <c r="E21" s="11"/>
    </row>
    <row r="22" spans="1:5" s="2" customFormat="1" ht="33">
      <c r="A22" s="19" t="s">
        <v>599</v>
      </c>
      <c r="B22" s="13">
        <v>4</v>
      </c>
      <c r="C22" s="19" t="s">
        <v>595</v>
      </c>
      <c r="D22" s="24">
        <v>9</v>
      </c>
      <c r="E22" s="11"/>
    </row>
    <row r="23" spans="1:5" s="2" customFormat="1" ht="21">
      <c r="A23" s="19" t="s">
        <v>596</v>
      </c>
      <c r="B23" s="13">
        <v>4</v>
      </c>
      <c r="C23" s="19" t="s">
        <v>595</v>
      </c>
      <c r="D23" s="24">
        <v>117</v>
      </c>
      <c r="E23" s="11"/>
    </row>
    <row r="24" spans="1:5" s="2" customFormat="1" ht="33">
      <c r="A24" s="19" t="s">
        <v>600</v>
      </c>
      <c r="B24" s="13">
        <v>4</v>
      </c>
      <c r="C24" s="19" t="s">
        <v>595</v>
      </c>
      <c r="D24" s="24">
        <v>83</v>
      </c>
      <c r="E24" s="11"/>
    </row>
    <row r="25" spans="1:5" s="2" customFormat="1" ht="33">
      <c r="A25" s="19" t="s">
        <v>601</v>
      </c>
      <c r="B25" s="13">
        <v>4</v>
      </c>
      <c r="C25" s="19" t="s">
        <v>595</v>
      </c>
      <c r="D25" s="24">
        <v>38</v>
      </c>
      <c r="E25" s="11"/>
    </row>
    <row r="26" spans="1:5" s="2" customFormat="1" ht="33">
      <c r="A26" s="19" t="s">
        <v>602</v>
      </c>
      <c r="B26" s="13">
        <v>4</v>
      </c>
      <c r="C26" s="19" t="s">
        <v>595</v>
      </c>
      <c r="D26" s="24">
        <v>19</v>
      </c>
      <c r="E26" s="11"/>
    </row>
    <row r="27" spans="1:5" s="2" customFormat="1" ht="33">
      <c r="A27" s="19" t="s">
        <v>603</v>
      </c>
      <c r="B27" s="13">
        <v>4</v>
      </c>
      <c r="C27" s="19" t="s">
        <v>595</v>
      </c>
      <c r="D27" s="24">
        <v>40</v>
      </c>
      <c r="E27" s="11"/>
    </row>
    <row r="28" spans="1:5" s="2" customFormat="1" ht="21">
      <c r="A28" s="19" t="s">
        <v>596</v>
      </c>
      <c r="B28" s="13">
        <v>4</v>
      </c>
      <c r="C28" s="19" t="s">
        <v>595</v>
      </c>
      <c r="D28" s="24">
        <v>11</v>
      </c>
      <c r="E28" s="11"/>
    </row>
    <row r="29" spans="1:5" s="2" customFormat="1" ht="21">
      <c r="A29" s="19" t="s">
        <v>596</v>
      </c>
      <c r="B29" s="13">
        <v>4</v>
      </c>
      <c r="C29" s="19" t="s">
        <v>595</v>
      </c>
      <c r="D29" s="24">
        <v>133</v>
      </c>
      <c r="E29" s="11"/>
    </row>
    <row r="30" spans="1:5" s="2" customFormat="1" ht="33">
      <c r="A30" s="19" t="s">
        <v>604</v>
      </c>
      <c r="B30" s="13">
        <v>4</v>
      </c>
      <c r="C30" s="19" t="s">
        <v>595</v>
      </c>
      <c r="D30" s="24">
        <v>67</v>
      </c>
      <c r="E30" s="11"/>
    </row>
    <row r="31" spans="1:5" s="2" customFormat="1" ht="21">
      <c r="A31" s="19" t="s">
        <v>596</v>
      </c>
      <c r="B31" s="13">
        <v>4</v>
      </c>
      <c r="C31" s="19" t="s">
        <v>595</v>
      </c>
      <c r="D31" s="24">
        <v>130</v>
      </c>
      <c r="E31" s="11"/>
    </row>
    <row r="32" spans="1:5" s="2" customFormat="1" ht="33">
      <c r="A32" s="19" t="s">
        <v>605</v>
      </c>
      <c r="B32" s="13">
        <v>4</v>
      </c>
      <c r="C32" s="19" t="s">
        <v>595</v>
      </c>
      <c r="D32" s="24">
        <v>72</v>
      </c>
      <c r="E32" s="11"/>
    </row>
    <row r="33" spans="1:5" s="2" customFormat="1" ht="33">
      <c r="A33" s="19" t="s">
        <v>606</v>
      </c>
      <c r="B33" s="13">
        <v>7</v>
      </c>
      <c r="C33" s="19" t="s">
        <v>80</v>
      </c>
      <c r="D33" s="24">
        <v>100</v>
      </c>
      <c r="E33" s="11"/>
    </row>
    <row r="34" spans="1:5" s="2" customFormat="1" ht="21">
      <c r="A34" s="19" t="s">
        <v>607</v>
      </c>
      <c r="B34" s="13">
        <v>4</v>
      </c>
      <c r="C34" s="19" t="s">
        <v>595</v>
      </c>
      <c r="D34" s="24">
        <v>75</v>
      </c>
      <c r="E34" s="11"/>
    </row>
    <row r="35" spans="1:5" s="2" customFormat="1" ht="49.5">
      <c r="A35" s="19" t="s">
        <v>608</v>
      </c>
      <c r="B35" s="13">
        <v>4</v>
      </c>
      <c r="C35" s="19" t="s">
        <v>595</v>
      </c>
      <c r="D35" s="24">
        <v>71</v>
      </c>
      <c r="E35" s="11"/>
    </row>
    <row r="36" spans="1:5" s="2" customFormat="1" ht="33">
      <c r="A36" s="19" t="s">
        <v>609</v>
      </c>
      <c r="B36" s="13">
        <v>4</v>
      </c>
      <c r="C36" s="19" t="s">
        <v>595</v>
      </c>
      <c r="D36" s="24">
        <v>80</v>
      </c>
      <c r="E36" s="11"/>
    </row>
    <row r="37" spans="1:5" s="2" customFormat="1" ht="21">
      <c r="A37" s="19" t="s">
        <v>610</v>
      </c>
      <c r="B37" s="13">
        <v>4</v>
      </c>
      <c r="C37" s="19" t="s">
        <v>595</v>
      </c>
      <c r="D37" s="24">
        <v>41</v>
      </c>
      <c r="E37" s="11"/>
    </row>
    <row r="38" spans="1:5" s="2" customFormat="1" ht="33">
      <c r="A38" s="19" t="s">
        <v>611</v>
      </c>
      <c r="B38" s="13">
        <v>3</v>
      </c>
      <c r="C38" s="19" t="s">
        <v>110</v>
      </c>
      <c r="D38" s="24">
        <v>88</v>
      </c>
      <c r="E38" s="11"/>
    </row>
    <row r="39" spans="1:5" s="2" customFormat="1" ht="33">
      <c r="A39" s="19" t="s">
        <v>606</v>
      </c>
      <c r="B39" s="13">
        <v>4</v>
      </c>
      <c r="C39" s="19" t="s">
        <v>595</v>
      </c>
      <c r="D39" s="24">
        <v>98</v>
      </c>
      <c r="E39" s="11"/>
    </row>
    <row r="40" spans="1:5" s="2" customFormat="1" ht="21">
      <c r="A40" s="19" t="s">
        <v>612</v>
      </c>
      <c r="B40" s="13">
        <v>4</v>
      </c>
      <c r="C40" s="19" t="s">
        <v>595</v>
      </c>
      <c r="D40" s="24">
        <v>13</v>
      </c>
      <c r="E40" s="11"/>
    </row>
    <row r="41" spans="1:5" s="2" customFormat="1" ht="21">
      <c r="A41" s="19" t="s">
        <v>613</v>
      </c>
      <c r="B41" s="13">
        <v>4</v>
      </c>
      <c r="C41" s="19" t="s">
        <v>595</v>
      </c>
      <c r="D41" s="24">
        <v>49</v>
      </c>
      <c r="E41" s="11"/>
    </row>
    <row r="42" spans="1:5" s="2" customFormat="1" ht="21">
      <c r="A42" s="19" t="s">
        <v>612</v>
      </c>
      <c r="B42" s="13">
        <v>4</v>
      </c>
      <c r="C42" s="19" t="s">
        <v>595</v>
      </c>
      <c r="D42" s="24">
        <v>253</v>
      </c>
      <c r="E42" s="11"/>
    </row>
    <row r="43" spans="1:5" s="2" customFormat="1" ht="21">
      <c r="A43" s="19" t="s">
        <v>612</v>
      </c>
      <c r="B43" s="13">
        <v>4</v>
      </c>
      <c r="C43" s="19" t="s">
        <v>595</v>
      </c>
      <c r="D43" s="24">
        <v>87</v>
      </c>
      <c r="E43" s="11"/>
    </row>
    <row r="44" spans="1:5" s="2" customFormat="1" ht="21">
      <c r="A44" s="19" t="s">
        <v>613</v>
      </c>
      <c r="B44" s="13">
        <v>4</v>
      </c>
      <c r="C44" s="19" t="s">
        <v>595</v>
      </c>
      <c r="D44" s="24">
        <v>64</v>
      </c>
      <c r="E44" s="11"/>
    </row>
    <row r="45" spans="1:5" s="2" customFormat="1" ht="33">
      <c r="A45" s="19" t="s">
        <v>614</v>
      </c>
      <c r="B45" s="13">
        <v>4</v>
      </c>
      <c r="C45" s="19" t="s">
        <v>595</v>
      </c>
      <c r="D45" s="24">
        <v>0</v>
      </c>
      <c r="E45" s="11"/>
    </row>
    <row r="46" spans="1:5" s="2" customFormat="1" ht="21">
      <c r="A46" s="19" t="s">
        <v>612</v>
      </c>
      <c r="B46" s="13">
        <v>4</v>
      </c>
      <c r="C46" s="19" t="s">
        <v>595</v>
      </c>
      <c r="D46" s="24">
        <v>81</v>
      </c>
      <c r="E46" s="11"/>
    </row>
    <row r="47" spans="1:5" s="2" customFormat="1" ht="33">
      <c r="A47" s="19" t="s">
        <v>606</v>
      </c>
      <c r="B47" s="13">
        <v>4</v>
      </c>
      <c r="C47" s="19" t="s">
        <v>595</v>
      </c>
      <c r="D47" s="24">
        <v>29</v>
      </c>
      <c r="E47" s="11"/>
    </row>
    <row r="48" spans="1:5" s="2" customFormat="1" ht="21">
      <c r="A48" s="19" t="s">
        <v>612</v>
      </c>
      <c r="B48" s="13">
        <v>4</v>
      </c>
      <c r="C48" s="19" t="s">
        <v>595</v>
      </c>
      <c r="D48" s="24">
        <v>80</v>
      </c>
      <c r="E48" s="11"/>
    </row>
    <row r="49" spans="1:5" s="2" customFormat="1" ht="21">
      <c r="A49" s="19" t="s">
        <v>613</v>
      </c>
      <c r="B49" s="13">
        <v>4</v>
      </c>
      <c r="C49" s="19" t="s">
        <v>595</v>
      </c>
      <c r="D49" s="24">
        <v>87</v>
      </c>
      <c r="E49" s="11"/>
    </row>
    <row r="50" spans="1:5" s="2" customFormat="1" ht="33">
      <c r="A50" s="19" t="s">
        <v>615</v>
      </c>
      <c r="B50" s="13">
        <v>4</v>
      </c>
      <c r="C50" s="19" t="s">
        <v>595</v>
      </c>
      <c r="D50" s="24">
        <v>46</v>
      </c>
      <c r="E50" s="11"/>
    </row>
    <row r="51" spans="1:5" s="2" customFormat="1" ht="21">
      <c r="A51" s="19" t="s">
        <v>612</v>
      </c>
      <c r="B51" s="13">
        <v>4</v>
      </c>
      <c r="C51" s="19" t="s">
        <v>595</v>
      </c>
      <c r="D51" s="24">
        <v>80</v>
      </c>
      <c r="E51" s="11"/>
    </row>
    <row r="52" spans="1:5" s="2" customFormat="1" ht="33">
      <c r="A52" s="19" t="s">
        <v>616</v>
      </c>
      <c r="B52" s="13">
        <v>4</v>
      </c>
      <c r="C52" s="19" t="s">
        <v>595</v>
      </c>
      <c r="D52" s="24">
        <v>51</v>
      </c>
      <c r="E52" s="11"/>
    </row>
    <row r="53" spans="1:5" s="2" customFormat="1" ht="33">
      <c r="A53" s="19" t="s">
        <v>617</v>
      </c>
      <c r="B53" s="13">
        <v>4</v>
      </c>
      <c r="C53" s="19" t="s">
        <v>595</v>
      </c>
      <c r="D53" s="24">
        <v>65</v>
      </c>
      <c r="E53" s="11"/>
    </row>
    <row r="54" spans="1:5" s="2" customFormat="1" ht="33">
      <c r="A54" s="19" t="s">
        <v>618</v>
      </c>
      <c r="B54" s="13">
        <v>4</v>
      </c>
      <c r="C54" s="19" t="s">
        <v>595</v>
      </c>
      <c r="D54" s="24">
        <v>100</v>
      </c>
      <c r="E54" s="11"/>
    </row>
    <row r="55" spans="1:5" s="2" customFormat="1" ht="33">
      <c r="A55" s="19" t="s">
        <v>619</v>
      </c>
      <c r="B55" s="13">
        <v>4</v>
      </c>
      <c r="C55" s="19" t="s">
        <v>595</v>
      </c>
      <c r="D55" s="24">
        <v>3</v>
      </c>
      <c r="E55" s="11"/>
    </row>
    <row r="56" spans="1:5" s="2" customFormat="1" ht="21">
      <c r="A56" s="19" t="s">
        <v>620</v>
      </c>
      <c r="B56" s="13">
        <v>4</v>
      </c>
      <c r="C56" s="19" t="s">
        <v>595</v>
      </c>
      <c r="D56" s="24">
        <v>16</v>
      </c>
      <c r="E56" s="11"/>
    </row>
    <row r="57" spans="1:5" s="2" customFormat="1" ht="21">
      <c r="A57" s="19" t="s">
        <v>621</v>
      </c>
      <c r="B57" s="13">
        <v>4</v>
      </c>
      <c r="C57" s="19" t="s">
        <v>595</v>
      </c>
      <c r="D57" s="24">
        <v>90</v>
      </c>
      <c r="E57" s="11"/>
    </row>
    <row r="58" spans="1:5" s="2" customFormat="1" ht="21">
      <c r="A58" s="19" t="s">
        <v>621</v>
      </c>
      <c r="B58" s="13">
        <v>4</v>
      </c>
      <c r="C58" s="19" t="s">
        <v>595</v>
      </c>
      <c r="D58" s="24">
        <v>40</v>
      </c>
      <c r="E58" s="11"/>
    </row>
    <row r="59" spans="1:5" s="2" customFormat="1" ht="21">
      <c r="A59" s="19" t="s">
        <v>622</v>
      </c>
      <c r="B59" s="13">
        <v>4</v>
      </c>
      <c r="C59" s="19" t="s">
        <v>595</v>
      </c>
      <c r="D59" s="24">
        <v>80</v>
      </c>
      <c r="E59" s="11"/>
    </row>
    <row r="60" spans="1:5" s="2" customFormat="1" ht="21">
      <c r="A60" s="19" t="s">
        <v>622</v>
      </c>
      <c r="B60" s="13">
        <v>4</v>
      </c>
      <c r="C60" s="19" t="s">
        <v>595</v>
      </c>
      <c r="D60" s="24">
        <v>4</v>
      </c>
      <c r="E60" s="11"/>
    </row>
    <row r="61" spans="1:5" s="2" customFormat="1" ht="33">
      <c r="A61" s="19" t="s">
        <v>623</v>
      </c>
      <c r="B61" s="13">
        <v>4</v>
      </c>
      <c r="C61" s="19" t="s">
        <v>595</v>
      </c>
      <c r="D61" s="24">
        <v>52</v>
      </c>
      <c r="E61" s="11"/>
    </row>
    <row r="62" spans="1:5" s="2" customFormat="1" ht="21">
      <c r="A62" s="19" t="s">
        <v>624</v>
      </c>
      <c r="B62" s="13">
        <v>4</v>
      </c>
      <c r="C62" s="19" t="s">
        <v>595</v>
      </c>
      <c r="D62" s="24">
        <v>39</v>
      </c>
      <c r="E62" s="11"/>
    </row>
    <row r="63" spans="1:5" s="2" customFormat="1" ht="33">
      <c r="A63" s="19" t="s">
        <v>625</v>
      </c>
      <c r="B63" s="13">
        <v>4</v>
      </c>
      <c r="C63" s="19" t="s">
        <v>595</v>
      </c>
      <c r="D63" s="24">
        <v>73</v>
      </c>
      <c r="E63" s="11"/>
    </row>
    <row r="64" spans="1:5" s="2" customFormat="1" ht="21">
      <c r="A64" s="19" t="s">
        <v>626</v>
      </c>
      <c r="B64" s="13">
        <v>7</v>
      </c>
      <c r="C64" s="19" t="s">
        <v>80</v>
      </c>
      <c r="D64" s="24">
        <v>47</v>
      </c>
      <c r="E64" s="11"/>
    </row>
    <row r="65" spans="1:5" s="2" customFormat="1" ht="33">
      <c r="A65" s="19" t="s">
        <v>627</v>
      </c>
      <c r="B65" s="13">
        <v>4</v>
      </c>
      <c r="C65" s="19" t="s">
        <v>595</v>
      </c>
      <c r="D65" s="24">
        <v>47</v>
      </c>
      <c r="E65" s="11"/>
    </row>
    <row r="66" spans="1:5" s="2" customFormat="1" ht="21">
      <c r="A66" s="19" t="s">
        <v>628</v>
      </c>
      <c r="B66" s="13">
        <v>4</v>
      </c>
      <c r="C66" s="19" t="s">
        <v>595</v>
      </c>
      <c r="D66" s="24">
        <v>32</v>
      </c>
      <c r="E66" s="11"/>
    </row>
    <row r="67" spans="1:5" s="2" customFormat="1" ht="33">
      <c r="A67" s="19" t="s">
        <v>629</v>
      </c>
      <c r="B67" s="13">
        <v>4</v>
      </c>
      <c r="C67" s="19" t="s">
        <v>595</v>
      </c>
      <c r="D67" s="24">
        <v>68</v>
      </c>
      <c r="E67" s="11"/>
    </row>
    <row r="68" spans="1:5" s="2" customFormat="1" ht="33">
      <c r="A68" s="19" t="s">
        <v>629</v>
      </c>
      <c r="B68" s="13">
        <v>4</v>
      </c>
      <c r="C68" s="19" t="s">
        <v>595</v>
      </c>
      <c r="D68" s="24">
        <v>104</v>
      </c>
      <c r="E68" s="11"/>
    </row>
    <row r="69" spans="1:5" s="2" customFormat="1" ht="33">
      <c r="A69" s="19" t="s">
        <v>629</v>
      </c>
      <c r="B69" s="13">
        <v>4</v>
      </c>
      <c r="C69" s="19" t="s">
        <v>595</v>
      </c>
      <c r="D69" s="24">
        <v>69</v>
      </c>
      <c r="E69" s="11"/>
    </row>
    <row r="70" spans="1:5" s="2" customFormat="1" ht="33">
      <c r="A70" s="19" t="s">
        <v>629</v>
      </c>
      <c r="B70" s="13">
        <v>4</v>
      </c>
      <c r="C70" s="19" t="s">
        <v>595</v>
      </c>
      <c r="D70" s="24">
        <v>73</v>
      </c>
      <c r="E70" s="11"/>
    </row>
    <row r="71" spans="1:5" s="2" customFormat="1" ht="33">
      <c r="A71" s="19" t="s">
        <v>629</v>
      </c>
      <c r="B71" s="13">
        <v>4</v>
      </c>
      <c r="C71" s="19" t="s">
        <v>595</v>
      </c>
      <c r="D71" s="24">
        <v>174</v>
      </c>
      <c r="E71" s="11"/>
    </row>
    <row r="72" spans="1:5" s="2" customFormat="1" ht="33">
      <c r="A72" s="19" t="s">
        <v>630</v>
      </c>
      <c r="B72" s="13">
        <v>4</v>
      </c>
      <c r="C72" s="19" t="s">
        <v>595</v>
      </c>
      <c r="D72" s="24">
        <v>53</v>
      </c>
      <c r="E72" s="11"/>
    </row>
    <row r="73" spans="1:5" s="2" customFormat="1" ht="21">
      <c r="A73" s="19" t="s">
        <v>631</v>
      </c>
      <c r="B73" s="13">
        <v>4</v>
      </c>
      <c r="C73" s="19" t="s">
        <v>595</v>
      </c>
      <c r="D73" s="24">
        <v>30</v>
      </c>
      <c r="E73" s="11"/>
    </row>
    <row r="74" spans="1:5" s="2" customFormat="1" ht="21">
      <c r="A74" s="19" t="s">
        <v>631</v>
      </c>
      <c r="B74" s="13">
        <v>4</v>
      </c>
      <c r="C74" s="19" t="s">
        <v>595</v>
      </c>
      <c r="D74" s="24">
        <v>30</v>
      </c>
      <c r="E74" s="11"/>
    </row>
    <row r="75" spans="1:5" s="2" customFormat="1" ht="21">
      <c r="A75" s="19" t="s">
        <v>632</v>
      </c>
      <c r="B75" s="13">
        <v>4</v>
      </c>
      <c r="C75" s="19" t="s">
        <v>595</v>
      </c>
      <c r="D75" s="24">
        <v>100</v>
      </c>
      <c r="E75" s="11"/>
    </row>
    <row r="76" spans="1:5" s="2" customFormat="1" ht="21">
      <c r="A76" s="19" t="s">
        <v>633</v>
      </c>
      <c r="B76" s="13">
        <v>4</v>
      </c>
      <c r="C76" s="19" t="s">
        <v>595</v>
      </c>
      <c r="D76" s="24">
        <v>38</v>
      </c>
      <c r="E76" s="11"/>
    </row>
    <row r="77" spans="1:5" s="2" customFormat="1" ht="33">
      <c r="A77" s="19" t="s">
        <v>634</v>
      </c>
      <c r="B77" s="13">
        <v>4</v>
      </c>
      <c r="C77" s="19" t="s">
        <v>595</v>
      </c>
      <c r="D77" s="24">
        <v>55</v>
      </c>
      <c r="E77" s="11"/>
    </row>
    <row r="78" spans="1:5" s="2" customFormat="1" ht="33">
      <c r="A78" s="19" t="s">
        <v>629</v>
      </c>
      <c r="B78" s="13">
        <v>4</v>
      </c>
      <c r="C78" s="19" t="s">
        <v>595</v>
      </c>
      <c r="D78" s="24">
        <v>117</v>
      </c>
      <c r="E78" s="11"/>
    </row>
    <row r="79" spans="1:5" s="2" customFormat="1" ht="33">
      <c r="A79" s="19" t="s">
        <v>634</v>
      </c>
      <c r="B79" s="13">
        <v>4</v>
      </c>
      <c r="C79" s="19" t="s">
        <v>595</v>
      </c>
      <c r="D79" s="24">
        <v>37</v>
      </c>
      <c r="E79" s="11"/>
    </row>
    <row r="80" spans="1:5" s="2" customFormat="1" ht="49.5">
      <c r="A80" s="19" t="s">
        <v>635</v>
      </c>
      <c r="B80" s="13">
        <v>4</v>
      </c>
      <c r="C80" s="19" t="s">
        <v>595</v>
      </c>
      <c r="D80" s="24">
        <v>135</v>
      </c>
      <c r="E80" s="11"/>
    </row>
    <row r="81" spans="1:5" s="2" customFormat="1" ht="49.5">
      <c r="A81" s="19" t="s">
        <v>636</v>
      </c>
      <c r="B81" s="13">
        <v>4</v>
      </c>
      <c r="C81" s="19" t="s">
        <v>595</v>
      </c>
      <c r="D81" s="24">
        <v>44</v>
      </c>
      <c r="E81" s="11"/>
    </row>
    <row r="82" spans="1:5" s="2" customFormat="1" ht="49.5">
      <c r="A82" s="19" t="s">
        <v>637</v>
      </c>
      <c r="B82" s="13">
        <v>4</v>
      </c>
      <c r="C82" s="19" t="s">
        <v>595</v>
      </c>
      <c r="D82" s="24">
        <v>88</v>
      </c>
      <c r="E82" s="11"/>
    </row>
    <row r="83" spans="1:5" s="2" customFormat="1" ht="33">
      <c r="A83" s="19" t="s">
        <v>638</v>
      </c>
      <c r="B83" s="13">
        <v>4</v>
      </c>
      <c r="C83" s="19" t="s">
        <v>595</v>
      </c>
      <c r="D83" s="24">
        <v>90</v>
      </c>
      <c r="E83" s="11"/>
    </row>
    <row r="84" spans="1:5" s="2" customFormat="1" ht="49.5">
      <c r="A84" s="19" t="s">
        <v>639</v>
      </c>
      <c r="B84" s="13">
        <v>4</v>
      </c>
      <c r="C84" s="19" t="s">
        <v>595</v>
      </c>
      <c r="D84" s="24">
        <v>139</v>
      </c>
      <c r="E84" s="11"/>
    </row>
    <row r="85" spans="1:5" s="2" customFormat="1" ht="33">
      <c r="A85" s="19" t="s">
        <v>640</v>
      </c>
      <c r="B85" s="13">
        <v>4</v>
      </c>
      <c r="C85" s="19" t="s">
        <v>595</v>
      </c>
      <c r="D85" s="24">
        <v>80</v>
      </c>
      <c r="E85" s="11"/>
    </row>
    <row r="86" spans="1:5" s="2" customFormat="1" ht="33">
      <c r="A86" s="19" t="s">
        <v>640</v>
      </c>
      <c r="B86" s="13">
        <v>4</v>
      </c>
      <c r="C86" s="19" t="s">
        <v>595</v>
      </c>
      <c r="D86" s="24">
        <v>37</v>
      </c>
      <c r="E86" s="11"/>
    </row>
    <row r="87" spans="1:5" s="2" customFormat="1" ht="99">
      <c r="A87" s="19" t="s">
        <v>641</v>
      </c>
      <c r="B87" s="13">
        <v>7</v>
      </c>
      <c r="C87" s="19" t="s">
        <v>80</v>
      </c>
      <c r="D87" s="24">
        <v>45</v>
      </c>
      <c r="E87" s="11"/>
    </row>
    <row r="88" spans="1:5" s="2" customFormat="1" ht="99">
      <c r="A88" s="19" t="s">
        <v>641</v>
      </c>
      <c r="B88" s="13">
        <v>7</v>
      </c>
      <c r="C88" s="19" t="s">
        <v>80</v>
      </c>
      <c r="D88" s="24">
        <v>23</v>
      </c>
      <c r="E88" s="11"/>
    </row>
    <row r="89" spans="1:5" s="2" customFormat="1" ht="33">
      <c r="A89" s="19" t="s">
        <v>642</v>
      </c>
      <c r="B89" s="13">
        <v>4</v>
      </c>
      <c r="C89" s="19" t="s">
        <v>595</v>
      </c>
      <c r="D89" s="24">
        <v>63</v>
      </c>
      <c r="E89" s="11"/>
    </row>
    <row r="90" spans="1:5" s="2" customFormat="1" ht="33">
      <c r="A90" s="19" t="s">
        <v>643</v>
      </c>
      <c r="B90" s="13">
        <v>4</v>
      </c>
      <c r="C90" s="19" t="s">
        <v>595</v>
      </c>
      <c r="D90" s="24">
        <v>120</v>
      </c>
      <c r="E90" s="11"/>
    </row>
    <row r="91" spans="1:5" s="2" customFormat="1" ht="33">
      <c r="A91" s="19" t="s">
        <v>644</v>
      </c>
      <c r="B91" s="13">
        <v>4</v>
      </c>
      <c r="C91" s="19" t="s">
        <v>595</v>
      </c>
      <c r="D91" s="24">
        <v>25</v>
      </c>
      <c r="E91" s="11"/>
    </row>
    <row r="92" spans="1:5" s="2" customFormat="1" ht="33">
      <c r="A92" s="19" t="s">
        <v>645</v>
      </c>
      <c r="B92" s="13">
        <v>4</v>
      </c>
      <c r="C92" s="19" t="s">
        <v>595</v>
      </c>
      <c r="D92" s="24">
        <v>90</v>
      </c>
      <c r="E92" s="11"/>
    </row>
    <row r="93" spans="1:5" s="2" customFormat="1" ht="49.5">
      <c r="A93" s="19" t="s">
        <v>646</v>
      </c>
      <c r="B93" s="13">
        <v>4</v>
      </c>
      <c r="C93" s="19" t="s">
        <v>595</v>
      </c>
      <c r="D93" s="24">
        <v>30</v>
      </c>
      <c r="E93" s="11"/>
    </row>
    <row r="94" spans="1:5" s="2" customFormat="1" ht="33">
      <c r="A94" s="19" t="s">
        <v>630</v>
      </c>
      <c r="B94" s="13">
        <v>4</v>
      </c>
      <c r="C94" s="19" t="s">
        <v>595</v>
      </c>
      <c r="D94" s="24">
        <v>50</v>
      </c>
      <c r="E94" s="11"/>
    </row>
    <row r="95" spans="1:5" s="2" customFormat="1" ht="49.5">
      <c r="A95" s="19" t="s">
        <v>647</v>
      </c>
      <c r="B95" s="13">
        <v>4</v>
      </c>
      <c r="C95" s="19" t="s">
        <v>595</v>
      </c>
      <c r="D95" s="24">
        <v>35</v>
      </c>
      <c r="E95" s="11"/>
    </row>
    <row r="96" spans="1:5" s="2" customFormat="1" ht="49.5">
      <c r="A96" s="19" t="s">
        <v>647</v>
      </c>
      <c r="B96" s="13">
        <v>4</v>
      </c>
      <c r="C96" s="19" t="s">
        <v>595</v>
      </c>
      <c r="D96" s="24">
        <v>35</v>
      </c>
      <c r="E96" s="11"/>
    </row>
    <row r="97" spans="1:5" s="2" customFormat="1" ht="49.5">
      <c r="A97" s="19" t="s">
        <v>647</v>
      </c>
      <c r="B97" s="13">
        <v>4</v>
      </c>
      <c r="C97" s="19" t="s">
        <v>595</v>
      </c>
      <c r="D97" s="24">
        <v>35</v>
      </c>
      <c r="E97" s="11"/>
    </row>
    <row r="98" spans="1:5" s="2" customFormat="1" ht="49.5">
      <c r="A98" s="19" t="s">
        <v>647</v>
      </c>
      <c r="B98" s="13">
        <v>4</v>
      </c>
      <c r="C98" s="19" t="s">
        <v>595</v>
      </c>
      <c r="D98" s="24">
        <v>35</v>
      </c>
      <c r="E98" s="11"/>
    </row>
    <row r="99" spans="1:5" s="2" customFormat="1" ht="49.5">
      <c r="A99" s="19" t="s">
        <v>647</v>
      </c>
      <c r="B99" s="13">
        <v>4</v>
      </c>
      <c r="C99" s="19" t="s">
        <v>595</v>
      </c>
      <c r="D99" s="24">
        <v>35</v>
      </c>
      <c r="E99" s="11"/>
    </row>
    <row r="100" spans="1:5" s="2" customFormat="1" ht="33">
      <c r="A100" s="19" t="s">
        <v>648</v>
      </c>
      <c r="B100" s="13">
        <v>4</v>
      </c>
      <c r="C100" s="19" t="s">
        <v>595</v>
      </c>
      <c r="D100" s="24">
        <v>43</v>
      </c>
      <c r="E100" s="11"/>
    </row>
    <row r="101" spans="1:5" s="2" customFormat="1" ht="49.5">
      <c r="A101" s="19" t="s">
        <v>647</v>
      </c>
      <c r="B101" s="13">
        <v>4</v>
      </c>
      <c r="C101" s="19" t="s">
        <v>595</v>
      </c>
      <c r="D101" s="24">
        <v>35</v>
      </c>
      <c r="E101" s="11"/>
    </row>
    <row r="102" spans="1:5" s="2" customFormat="1" ht="21">
      <c r="A102" s="19" t="s">
        <v>649</v>
      </c>
      <c r="B102" s="13">
        <v>4</v>
      </c>
      <c r="C102" s="19" t="s">
        <v>595</v>
      </c>
      <c r="D102" s="24">
        <v>35</v>
      </c>
      <c r="E102" s="11"/>
    </row>
    <row r="103" spans="1:5" s="2" customFormat="1" ht="33">
      <c r="A103" s="19" t="s">
        <v>650</v>
      </c>
      <c r="B103" s="13">
        <v>4</v>
      </c>
      <c r="C103" s="19" t="s">
        <v>595</v>
      </c>
      <c r="D103" s="24">
        <v>32</v>
      </c>
      <c r="E103" s="11"/>
    </row>
    <row r="104" spans="1:5" s="2" customFormat="1" ht="49.5">
      <c r="A104" s="19" t="s">
        <v>647</v>
      </c>
      <c r="B104" s="13">
        <v>4</v>
      </c>
      <c r="C104" s="19" t="s">
        <v>595</v>
      </c>
      <c r="D104" s="24">
        <v>35</v>
      </c>
      <c r="E104" s="11"/>
    </row>
    <row r="105" spans="1:5" s="2" customFormat="1" ht="49.5">
      <c r="A105" s="19" t="s">
        <v>647</v>
      </c>
      <c r="B105" s="13">
        <v>4</v>
      </c>
      <c r="C105" s="19" t="s">
        <v>595</v>
      </c>
      <c r="D105" s="24">
        <v>35</v>
      </c>
      <c r="E105" s="11"/>
    </row>
    <row r="106" spans="1:5" s="2" customFormat="1" ht="49.5">
      <c r="A106" s="19" t="s">
        <v>647</v>
      </c>
      <c r="B106" s="13">
        <v>4</v>
      </c>
      <c r="C106" s="19" t="s">
        <v>595</v>
      </c>
      <c r="D106" s="24">
        <v>35</v>
      </c>
      <c r="E106" s="11"/>
    </row>
    <row r="107" spans="1:5" s="2" customFormat="1" ht="33">
      <c r="A107" s="19" t="s">
        <v>651</v>
      </c>
      <c r="B107" s="13">
        <v>4</v>
      </c>
      <c r="C107" s="19" t="s">
        <v>595</v>
      </c>
      <c r="D107" s="24">
        <v>73</v>
      </c>
      <c r="E107" s="11"/>
    </row>
    <row r="108" spans="1:5" s="2" customFormat="1" ht="49.5">
      <c r="A108" s="19" t="s">
        <v>652</v>
      </c>
      <c r="B108" s="13">
        <v>4</v>
      </c>
      <c r="C108" s="19" t="s">
        <v>595</v>
      </c>
      <c r="D108" s="24">
        <v>55</v>
      </c>
      <c r="E108" s="11"/>
    </row>
    <row r="109" spans="1:5" s="2" customFormat="1" ht="49.5">
      <c r="A109" s="19" t="s">
        <v>653</v>
      </c>
      <c r="B109" s="13">
        <v>4</v>
      </c>
      <c r="C109" s="19" t="s">
        <v>595</v>
      </c>
      <c r="D109" s="24">
        <v>14</v>
      </c>
      <c r="E109" s="11"/>
    </row>
    <row r="110" spans="1:5" s="2" customFormat="1" ht="33">
      <c r="A110" s="19" t="s">
        <v>654</v>
      </c>
      <c r="B110" s="13">
        <v>4</v>
      </c>
      <c r="C110" s="19" t="s">
        <v>595</v>
      </c>
      <c r="D110" s="24">
        <v>53</v>
      </c>
      <c r="E110" s="11"/>
    </row>
    <row r="111" spans="1:5" s="2" customFormat="1" ht="49.5">
      <c r="A111" s="19" t="s">
        <v>655</v>
      </c>
      <c r="B111" s="13">
        <v>4</v>
      </c>
      <c r="C111" s="19" t="s">
        <v>595</v>
      </c>
      <c r="D111" s="24">
        <v>83</v>
      </c>
      <c r="E111" s="11"/>
    </row>
    <row r="112" spans="1:5" s="2" customFormat="1" ht="21">
      <c r="A112" s="19" t="s">
        <v>624</v>
      </c>
      <c r="B112" s="13">
        <v>4</v>
      </c>
      <c r="C112" s="19" t="s">
        <v>595</v>
      </c>
      <c r="D112" s="24">
        <v>83</v>
      </c>
      <c r="E112" s="11"/>
    </row>
    <row r="113" spans="1:5" s="2" customFormat="1" ht="33">
      <c r="A113" s="19" t="s">
        <v>656</v>
      </c>
      <c r="B113" s="13">
        <v>4</v>
      </c>
      <c r="C113" s="19" t="s">
        <v>595</v>
      </c>
      <c r="D113" s="24">
        <v>50</v>
      </c>
      <c r="E113" s="11"/>
    </row>
    <row r="114" spans="1:5" s="2" customFormat="1" ht="21">
      <c r="A114" s="19" t="s">
        <v>657</v>
      </c>
      <c r="B114" s="13">
        <v>4</v>
      </c>
      <c r="C114" s="19" t="s">
        <v>595</v>
      </c>
      <c r="D114" s="24">
        <v>49</v>
      </c>
      <c r="E114" s="11"/>
    </row>
    <row r="115" spans="1:5" s="2" customFormat="1" ht="21">
      <c r="A115" s="19" t="s">
        <v>657</v>
      </c>
      <c r="B115" s="13">
        <v>4</v>
      </c>
      <c r="C115" s="19" t="s">
        <v>595</v>
      </c>
      <c r="D115" s="24">
        <v>20</v>
      </c>
      <c r="E115" s="11"/>
    </row>
    <row r="116" spans="1:5" s="2" customFormat="1" ht="33">
      <c r="A116" s="19" t="s">
        <v>629</v>
      </c>
      <c r="B116" s="13">
        <v>4</v>
      </c>
      <c r="C116" s="19" t="s">
        <v>595</v>
      </c>
      <c r="D116" s="24">
        <v>122</v>
      </c>
      <c r="E116" s="11"/>
    </row>
    <row r="117" spans="1:5" s="2" customFormat="1" ht="33">
      <c r="A117" s="19" t="s">
        <v>651</v>
      </c>
      <c r="B117" s="13">
        <v>4</v>
      </c>
      <c r="C117" s="19" t="s">
        <v>595</v>
      </c>
      <c r="D117" s="24">
        <v>97</v>
      </c>
      <c r="E117" s="11"/>
    </row>
    <row r="118" spans="1:5" s="2" customFormat="1" ht="49.5">
      <c r="A118" s="19" t="s">
        <v>658</v>
      </c>
      <c r="B118" s="13">
        <v>4</v>
      </c>
      <c r="C118" s="19" t="s">
        <v>595</v>
      </c>
      <c r="D118" s="24">
        <v>65</v>
      </c>
      <c r="E118" s="11"/>
    </row>
    <row r="119" spans="1:5" s="2" customFormat="1" ht="21">
      <c r="A119" s="19" t="s">
        <v>631</v>
      </c>
      <c r="B119" s="13">
        <v>4</v>
      </c>
      <c r="C119" s="19" t="s">
        <v>595</v>
      </c>
      <c r="D119" s="24">
        <v>40</v>
      </c>
      <c r="E119" s="11"/>
    </row>
    <row r="120" spans="1:5" s="2" customFormat="1" ht="21">
      <c r="A120" s="19" t="s">
        <v>631</v>
      </c>
      <c r="B120" s="13">
        <v>4</v>
      </c>
      <c r="C120" s="19" t="s">
        <v>595</v>
      </c>
      <c r="D120" s="24">
        <v>7</v>
      </c>
      <c r="E120" s="11"/>
    </row>
    <row r="121" spans="1:5" s="2" customFormat="1" ht="33">
      <c r="A121" s="19" t="s">
        <v>630</v>
      </c>
      <c r="B121" s="13">
        <v>4</v>
      </c>
      <c r="C121" s="19" t="s">
        <v>595</v>
      </c>
      <c r="D121" s="24">
        <v>17</v>
      </c>
      <c r="E121" s="11"/>
    </row>
    <row r="122" spans="1:5" s="2" customFormat="1" ht="33">
      <c r="A122" s="19" t="s">
        <v>630</v>
      </c>
      <c r="B122" s="13">
        <v>4</v>
      </c>
      <c r="C122" s="19" t="s">
        <v>595</v>
      </c>
      <c r="D122" s="24">
        <v>48</v>
      </c>
      <c r="E122" s="11"/>
    </row>
    <row r="123" spans="1:5" s="2" customFormat="1" ht="33">
      <c r="A123" s="19" t="s">
        <v>659</v>
      </c>
      <c r="B123" s="13">
        <v>4</v>
      </c>
      <c r="C123" s="19" t="s">
        <v>595</v>
      </c>
      <c r="D123" s="24">
        <v>97</v>
      </c>
      <c r="E123" s="11"/>
    </row>
    <row r="124" spans="1:5" s="2" customFormat="1" ht="33">
      <c r="A124" s="19" t="s">
        <v>660</v>
      </c>
      <c r="B124" s="13">
        <v>4</v>
      </c>
      <c r="C124" s="19" t="s">
        <v>595</v>
      </c>
      <c r="D124" s="24">
        <v>15</v>
      </c>
      <c r="E124" s="11"/>
    </row>
    <row r="125" spans="1:5" s="2" customFormat="1" ht="33">
      <c r="A125" s="19" t="s">
        <v>629</v>
      </c>
      <c r="B125" s="13">
        <v>4</v>
      </c>
      <c r="C125" s="19" t="s">
        <v>595</v>
      </c>
      <c r="D125" s="24">
        <v>43</v>
      </c>
      <c r="E125" s="11"/>
    </row>
    <row r="126" spans="1:5" s="2" customFormat="1" ht="33">
      <c r="A126" s="19" t="s">
        <v>651</v>
      </c>
      <c r="B126" s="13">
        <v>4</v>
      </c>
      <c r="C126" s="19" t="s">
        <v>595</v>
      </c>
      <c r="D126" s="24">
        <v>67</v>
      </c>
      <c r="E126" s="11"/>
    </row>
    <row r="127" spans="1:5" s="2" customFormat="1" ht="21">
      <c r="A127" s="19" t="s">
        <v>620</v>
      </c>
      <c r="B127" s="13">
        <v>4</v>
      </c>
      <c r="C127" s="19" t="s">
        <v>595</v>
      </c>
      <c r="D127" s="24">
        <v>34</v>
      </c>
      <c r="E127" s="11"/>
    </row>
    <row r="128" spans="1:5" s="2" customFormat="1" ht="21">
      <c r="A128" s="19" t="s">
        <v>657</v>
      </c>
      <c r="B128" s="13">
        <v>4</v>
      </c>
      <c r="C128" s="19" t="s">
        <v>595</v>
      </c>
      <c r="D128" s="24">
        <v>81</v>
      </c>
      <c r="E128" s="11"/>
    </row>
    <row r="129" spans="1:5" s="2" customFormat="1" ht="33">
      <c r="A129" s="19" t="s">
        <v>661</v>
      </c>
      <c r="B129" s="13">
        <v>4</v>
      </c>
      <c r="C129" s="19" t="s">
        <v>595</v>
      </c>
      <c r="D129" s="24">
        <v>18</v>
      </c>
      <c r="E129" s="11"/>
    </row>
    <row r="130" spans="1:5" s="2" customFormat="1" ht="33">
      <c r="A130" s="19" t="s">
        <v>662</v>
      </c>
      <c r="B130" s="13">
        <v>4</v>
      </c>
      <c r="C130" s="19" t="s">
        <v>595</v>
      </c>
      <c r="D130" s="24">
        <v>90</v>
      </c>
      <c r="E130" s="11"/>
    </row>
    <row r="131" spans="1:5" s="2" customFormat="1" ht="49.5">
      <c r="A131" s="19" t="s">
        <v>663</v>
      </c>
      <c r="B131" s="13">
        <v>4</v>
      </c>
      <c r="C131" s="19" t="s">
        <v>595</v>
      </c>
      <c r="D131" s="24">
        <v>31</v>
      </c>
      <c r="E131" s="11"/>
    </row>
    <row r="132" spans="1:5" s="2" customFormat="1" ht="82.5">
      <c r="A132" s="19" t="s">
        <v>664</v>
      </c>
      <c r="B132" s="13">
        <v>4</v>
      </c>
      <c r="C132" s="19" t="s">
        <v>595</v>
      </c>
      <c r="D132" s="24">
        <v>76</v>
      </c>
      <c r="E132" s="11"/>
    </row>
    <row r="133" spans="1:5" s="2" customFormat="1" ht="49.5">
      <c r="A133" s="19" t="s">
        <v>663</v>
      </c>
      <c r="B133" s="13">
        <v>4</v>
      </c>
      <c r="C133" s="19" t="s">
        <v>595</v>
      </c>
      <c r="D133" s="24">
        <v>12</v>
      </c>
      <c r="E133" s="11"/>
    </row>
    <row r="134" spans="1:5" s="2" customFormat="1" ht="33">
      <c r="A134" s="19" t="s">
        <v>665</v>
      </c>
      <c r="B134" s="13">
        <v>4</v>
      </c>
      <c r="C134" s="19" t="s">
        <v>595</v>
      </c>
      <c r="D134" s="24">
        <v>45</v>
      </c>
      <c r="E134" s="11"/>
    </row>
    <row r="135" spans="1:5" s="2" customFormat="1" ht="21">
      <c r="A135" s="19" t="s">
        <v>666</v>
      </c>
      <c r="B135" s="13">
        <v>4</v>
      </c>
      <c r="C135" s="19" t="s">
        <v>595</v>
      </c>
      <c r="D135" s="24">
        <v>40</v>
      </c>
      <c r="E135" s="11"/>
    </row>
    <row r="136" spans="1:5" s="2" customFormat="1" ht="21">
      <c r="A136" s="19" t="s">
        <v>666</v>
      </c>
      <c r="B136" s="13">
        <v>4</v>
      </c>
      <c r="C136" s="19" t="s">
        <v>595</v>
      </c>
      <c r="D136" s="24">
        <v>40</v>
      </c>
      <c r="E136" s="11"/>
    </row>
    <row r="137" spans="1:5" s="2" customFormat="1" ht="33">
      <c r="A137" s="19" t="s">
        <v>667</v>
      </c>
      <c r="B137" s="13">
        <v>4</v>
      </c>
      <c r="C137" s="19" t="s">
        <v>595</v>
      </c>
      <c r="D137" s="24">
        <v>82</v>
      </c>
      <c r="E137" s="11"/>
    </row>
    <row r="138" spans="1:5" s="2" customFormat="1" ht="21">
      <c r="A138" s="19" t="s">
        <v>668</v>
      </c>
      <c r="B138" s="13">
        <v>4</v>
      </c>
      <c r="C138" s="19" t="s">
        <v>595</v>
      </c>
      <c r="D138" s="24">
        <v>123</v>
      </c>
      <c r="E138" s="11"/>
    </row>
    <row r="139" spans="1:5" s="2" customFormat="1" ht="21">
      <c r="A139" s="19" t="s">
        <v>666</v>
      </c>
      <c r="B139" s="13">
        <v>4</v>
      </c>
      <c r="C139" s="19" t="s">
        <v>595</v>
      </c>
      <c r="D139" s="24">
        <v>21</v>
      </c>
      <c r="E139" s="11"/>
    </row>
    <row r="140" spans="1:5" s="2" customFormat="1" ht="49.5">
      <c r="A140" s="19" t="s">
        <v>669</v>
      </c>
      <c r="B140" s="13">
        <v>4</v>
      </c>
      <c r="C140" s="19" t="s">
        <v>595</v>
      </c>
      <c r="D140" s="24">
        <v>4</v>
      </c>
      <c r="E140" s="11"/>
    </row>
    <row r="141" spans="1:5" s="2" customFormat="1" ht="49.5">
      <c r="A141" s="19" t="s">
        <v>670</v>
      </c>
      <c r="B141" s="13">
        <v>4</v>
      </c>
      <c r="C141" s="19" t="s">
        <v>595</v>
      </c>
      <c r="D141" s="24">
        <v>36</v>
      </c>
      <c r="E141" s="11"/>
    </row>
    <row r="142" spans="1:5" s="2" customFormat="1" ht="49.5">
      <c r="A142" s="19" t="s">
        <v>671</v>
      </c>
      <c r="B142" s="13">
        <v>7</v>
      </c>
      <c r="C142" s="19" t="s">
        <v>672</v>
      </c>
      <c r="D142" s="24">
        <v>84</v>
      </c>
      <c r="E142" s="11"/>
    </row>
    <row r="143" spans="1:5" s="2" customFormat="1" ht="33">
      <c r="A143" s="19" t="s">
        <v>673</v>
      </c>
      <c r="B143" s="13">
        <v>4</v>
      </c>
      <c r="C143" s="19" t="s">
        <v>674</v>
      </c>
      <c r="D143" s="24">
        <v>87</v>
      </c>
      <c r="E143" s="11"/>
    </row>
    <row r="144" spans="1:5" s="2" customFormat="1" ht="33">
      <c r="A144" s="19" t="s">
        <v>675</v>
      </c>
      <c r="B144" s="13">
        <v>4</v>
      </c>
      <c r="C144" s="19" t="s">
        <v>676</v>
      </c>
      <c r="D144" s="24">
        <v>66</v>
      </c>
      <c r="E144" s="11"/>
    </row>
    <row r="145" spans="1:5" s="2" customFormat="1" ht="49.5">
      <c r="A145" s="19" t="s">
        <v>677</v>
      </c>
      <c r="B145" s="13">
        <v>4</v>
      </c>
      <c r="C145" s="19" t="s">
        <v>678</v>
      </c>
      <c r="D145" s="24">
        <v>67</v>
      </c>
      <c r="E145" s="11"/>
    </row>
    <row r="146" spans="1:5" s="2" customFormat="1" ht="33">
      <c r="A146" s="19" t="s">
        <v>679</v>
      </c>
      <c r="B146" s="13">
        <v>4</v>
      </c>
      <c r="C146" s="19" t="s">
        <v>680</v>
      </c>
      <c r="D146" s="24">
        <v>74</v>
      </c>
      <c r="E146" s="11"/>
    </row>
    <row r="147" spans="1:5" s="2" customFormat="1" ht="33">
      <c r="A147" s="19" t="s">
        <v>681</v>
      </c>
      <c r="B147" s="13">
        <v>4</v>
      </c>
      <c r="C147" s="19" t="s">
        <v>682</v>
      </c>
      <c r="D147" s="24">
        <v>46</v>
      </c>
      <c r="E147" s="11"/>
    </row>
    <row r="148" spans="1:5" s="2" customFormat="1" ht="33">
      <c r="A148" s="19" t="s">
        <v>683</v>
      </c>
      <c r="B148" s="13">
        <v>4</v>
      </c>
      <c r="C148" s="19" t="s">
        <v>684</v>
      </c>
      <c r="D148" s="24">
        <v>64</v>
      </c>
      <c r="E148" s="11"/>
    </row>
    <row r="149" spans="1:5" s="2" customFormat="1" ht="33">
      <c r="A149" s="19" t="s">
        <v>685</v>
      </c>
      <c r="B149" s="13">
        <v>4</v>
      </c>
      <c r="C149" s="19" t="s">
        <v>686</v>
      </c>
      <c r="D149" s="24">
        <v>68</v>
      </c>
      <c r="E149" s="11"/>
    </row>
    <row r="150" spans="1:5" s="2" customFormat="1" ht="33">
      <c r="A150" s="19" t="s">
        <v>687</v>
      </c>
      <c r="B150" s="13">
        <v>4</v>
      </c>
      <c r="C150" s="19" t="s">
        <v>688</v>
      </c>
      <c r="D150" s="24">
        <v>22</v>
      </c>
      <c r="E150" s="11"/>
    </row>
    <row r="151" spans="1:5" s="2" customFormat="1" ht="49.5">
      <c r="A151" s="19" t="s">
        <v>689</v>
      </c>
      <c r="B151" s="13">
        <v>4</v>
      </c>
      <c r="C151" s="19" t="s">
        <v>688</v>
      </c>
      <c r="D151" s="24">
        <v>14</v>
      </c>
      <c r="E151" s="11"/>
    </row>
    <row r="152" spans="1:5" s="2" customFormat="1" ht="33">
      <c r="A152" s="19" t="s">
        <v>690</v>
      </c>
      <c r="B152" s="13">
        <v>4</v>
      </c>
      <c r="C152" s="19" t="s">
        <v>691</v>
      </c>
      <c r="D152" s="24">
        <v>100</v>
      </c>
      <c r="E152" s="11"/>
    </row>
    <row r="153" spans="1:5" s="2" customFormat="1" ht="33">
      <c r="A153" s="19" t="s">
        <v>692</v>
      </c>
      <c r="B153" s="13">
        <v>4</v>
      </c>
      <c r="C153" s="19" t="s">
        <v>693</v>
      </c>
      <c r="D153" s="24">
        <v>79</v>
      </c>
      <c r="E153" s="11"/>
    </row>
    <row r="154" spans="1:5" s="2" customFormat="1" ht="33">
      <c r="A154" s="19" t="s">
        <v>694</v>
      </c>
      <c r="B154" s="13">
        <v>4</v>
      </c>
      <c r="C154" s="19" t="s">
        <v>695</v>
      </c>
      <c r="D154" s="24">
        <v>120</v>
      </c>
      <c r="E154" s="11"/>
    </row>
    <row r="155" spans="1:5" s="2" customFormat="1" ht="33">
      <c r="A155" s="19" t="s">
        <v>696</v>
      </c>
      <c r="B155" s="13">
        <v>4</v>
      </c>
      <c r="C155" s="19" t="s">
        <v>695</v>
      </c>
      <c r="D155" s="24">
        <v>6</v>
      </c>
      <c r="E155" s="11"/>
    </row>
    <row r="156" spans="1:5" s="2" customFormat="1" ht="33">
      <c r="A156" s="19" t="s">
        <v>697</v>
      </c>
      <c r="B156" s="13">
        <v>7</v>
      </c>
      <c r="C156" s="19" t="s">
        <v>80</v>
      </c>
      <c r="D156" s="24">
        <v>50</v>
      </c>
      <c r="E156" s="11"/>
    </row>
    <row r="157" spans="1:5" s="2" customFormat="1" ht="33">
      <c r="A157" s="19" t="s">
        <v>697</v>
      </c>
      <c r="B157" s="13">
        <v>7</v>
      </c>
      <c r="C157" s="19" t="s">
        <v>80</v>
      </c>
      <c r="D157" s="24">
        <v>50</v>
      </c>
      <c r="E157" s="11"/>
    </row>
    <row r="158" spans="1:5" s="2" customFormat="1" ht="49.5">
      <c r="A158" s="19" t="s">
        <v>689</v>
      </c>
      <c r="B158" s="13">
        <v>4</v>
      </c>
      <c r="C158" s="19" t="s">
        <v>595</v>
      </c>
      <c r="D158" s="24">
        <v>94</v>
      </c>
      <c r="E158" s="11"/>
    </row>
    <row r="159" spans="1:5" s="2" customFormat="1" ht="49.5">
      <c r="A159" s="19" t="s">
        <v>698</v>
      </c>
      <c r="B159" s="13">
        <v>4</v>
      </c>
      <c r="C159" s="19" t="s">
        <v>699</v>
      </c>
      <c r="D159" s="24">
        <v>57</v>
      </c>
      <c r="E159" s="11"/>
    </row>
    <row r="160" spans="1:5" s="2" customFormat="1" ht="33">
      <c r="A160" s="19" t="s">
        <v>700</v>
      </c>
      <c r="B160" s="13">
        <v>4</v>
      </c>
      <c r="C160" s="19" t="s">
        <v>96</v>
      </c>
      <c r="D160" s="24">
        <v>94</v>
      </c>
      <c r="E160" s="11"/>
    </row>
    <row r="161" spans="1:5" s="2" customFormat="1" ht="49.5">
      <c r="A161" s="19" t="s">
        <v>701</v>
      </c>
      <c r="B161" s="13">
        <v>7</v>
      </c>
      <c r="C161" s="19" t="s">
        <v>702</v>
      </c>
      <c r="D161" s="24">
        <v>51</v>
      </c>
      <c r="E161" s="11"/>
    </row>
    <row r="162" spans="1:5" s="2" customFormat="1" ht="49.5">
      <c r="A162" s="19" t="s">
        <v>701</v>
      </c>
      <c r="B162" s="13">
        <v>7</v>
      </c>
      <c r="C162" s="19" t="s">
        <v>702</v>
      </c>
      <c r="D162" s="24">
        <v>49</v>
      </c>
      <c r="E162" s="11"/>
    </row>
    <row r="163" spans="1:5" s="2" customFormat="1" ht="21">
      <c r="A163" s="19" t="s">
        <v>703</v>
      </c>
      <c r="B163" s="13">
        <v>4</v>
      </c>
      <c r="C163" s="19" t="s">
        <v>704</v>
      </c>
      <c r="D163" s="24">
        <v>90</v>
      </c>
      <c r="E163" s="11"/>
    </row>
    <row r="164" spans="1:5" s="2" customFormat="1" ht="33">
      <c r="A164" s="19" t="s">
        <v>705</v>
      </c>
      <c r="B164" s="13">
        <v>7</v>
      </c>
      <c r="C164" s="19" t="s">
        <v>80</v>
      </c>
      <c r="D164" s="24">
        <v>55</v>
      </c>
      <c r="E164" s="11"/>
    </row>
    <row r="165" spans="1:5" s="2" customFormat="1" ht="49.5">
      <c r="A165" s="19" t="s">
        <v>706</v>
      </c>
      <c r="B165" s="13">
        <v>4</v>
      </c>
      <c r="C165" s="19" t="s">
        <v>707</v>
      </c>
      <c r="D165" s="24">
        <v>91</v>
      </c>
      <c r="E165" s="11"/>
    </row>
    <row r="166" spans="1:5" s="2" customFormat="1" ht="33">
      <c r="A166" s="19" t="s">
        <v>708</v>
      </c>
      <c r="B166" s="13">
        <v>7</v>
      </c>
      <c r="C166" s="19" t="s">
        <v>709</v>
      </c>
      <c r="D166" s="24">
        <v>60</v>
      </c>
      <c r="E166" s="11"/>
    </row>
    <row r="167" spans="1:5" s="2" customFormat="1" ht="33">
      <c r="A167" s="19" t="s">
        <v>708</v>
      </c>
      <c r="B167" s="13">
        <v>7</v>
      </c>
      <c r="C167" s="19" t="s">
        <v>80</v>
      </c>
      <c r="D167" s="24">
        <v>100</v>
      </c>
      <c r="E167" s="11"/>
    </row>
    <row r="168" spans="1:5" s="2" customFormat="1" ht="21">
      <c r="A168" s="19" t="s">
        <v>710</v>
      </c>
      <c r="B168" s="13">
        <v>4</v>
      </c>
      <c r="C168" s="19" t="s">
        <v>711</v>
      </c>
      <c r="D168" s="24">
        <v>11</v>
      </c>
      <c r="E168" s="11"/>
    </row>
    <row r="169" spans="1:5" s="2" customFormat="1" ht="21">
      <c r="A169" s="19" t="s">
        <v>712</v>
      </c>
      <c r="B169" s="13">
        <v>4</v>
      </c>
      <c r="C169" s="19" t="s">
        <v>711</v>
      </c>
      <c r="D169" s="24">
        <v>12</v>
      </c>
      <c r="E169" s="11"/>
    </row>
    <row r="170" spans="1:5" s="2" customFormat="1" ht="33">
      <c r="A170" s="19" t="s">
        <v>713</v>
      </c>
      <c r="B170" s="13">
        <v>4</v>
      </c>
      <c r="C170" s="19" t="s">
        <v>714</v>
      </c>
      <c r="D170" s="24">
        <v>16</v>
      </c>
      <c r="E170" s="11"/>
    </row>
    <row r="171" spans="1:5" s="2" customFormat="1" ht="33">
      <c r="A171" s="19" t="s">
        <v>708</v>
      </c>
      <c r="B171" s="13">
        <v>7</v>
      </c>
      <c r="C171" s="19" t="s">
        <v>80</v>
      </c>
      <c r="D171" s="24">
        <v>44</v>
      </c>
      <c r="E171" s="11"/>
    </row>
    <row r="172" spans="1:5" s="2" customFormat="1" ht="33">
      <c r="A172" s="19" t="s">
        <v>708</v>
      </c>
      <c r="B172" s="13">
        <v>4</v>
      </c>
      <c r="C172" s="19" t="s">
        <v>715</v>
      </c>
      <c r="D172" s="24">
        <v>32</v>
      </c>
      <c r="E172" s="11"/>
    </row>
    <row r="173" spans="1:5" s="2" customFormat="1" ht="33">
      <c r="A173" s="19" t="s">
        <v>708</v>
      </c>
      <c r="B173" s="13">
        <v>7</v>
      </c>
      <c r="C173" s="19" t="s">
        <v>80</v>
      </c>
      <c r="D173" s="24">
        <v>12</v>
      </c>
      <c r="E173" s="11"/>
    </row>
    <row r="174" spans="1:5" s="2" customFormat="1" ht="33">
      <c r="A174" s="19" t="s">
        <v>708</v>
      </c>
      <c r="B174" s="13">
        <v>7</v>
      </c>
      <c r="C174" s="19" t="s">
        <v>80</v>
      </c>
      <c r="D174" s="24">
        <v>12</v>
      </c>
      <c r="E174" s="11"/>
    </row>
    <row r="175" spans="1:5" s="2" customFormat="1" ht="33">
      <c r="A175" s="19" t="s">
        <v>708</v>
      </c>
      <c r="B175" s="13">
        <v>4</v>
      </c>
      <c r="C175" s="19" t="s">
        <v>716</v>
      </c>
      <c r="D175" s="24">
        <v>12</v>
      </c>
      <c r="E175" s="11"/>
    </row>
    <row r="176" spans="1:5" s="2" customFormat="1" ht="33">
      <c r="A176" s="19" t="s">
        <v>708</v>
      </c>
      <c r="B176" s="13">
        <v>7</v>
      </c>
      <c r="C176" s="19" t="s">
        <v>80</v>
      </c>
      <c r="D176" s="24">
        <v>12</v>
      </c>
      <c r="E176" s="11"/>
    </row>
    <row r="177" spans="1:5" s="2" customFormat="1" ht="33">
      <c r="A177" s="19" t="s">
        <v>708</v>
      </c>
      <c r="B177" s="13">
        <v>7</v>
      </c>
      <c r="C177" s="19" t="s">
        <v>80</v>
      </c>
      <c r="D177" s="24">
        <v>12</v>
      </c>
      <c r="E177" s="11"/>
    </row>
    <row r="178" spans="1:5" s="2" customFormat="1" ht="33">
      <c r="A178" s="19" t="s">
        <v>708</v>
      </c>
      <c r="B178" s="13">
        <v>4</v>
      </c>
      <c r="C178" s="19" t="s">
        <v>716</v>
      </c>
      <c r="D178" s="24">
        <v>13</v>
      </c>
      <c r="E178" s="11"/>
    </row>
    <row r="179" spans="1:5" s="2" customFormat="1" ht="33">
      <c r="A179" s="19" t="s">
        <v>708</v>
      </c>
      <c r="B179" s="13">
        <v>4</v>
      </c>
      <c r="C179" s="19" t="s">
        <v>717</v>
      </c>
      <c r="D179" s="24">
        <v>12</v>
      </c>
      <c r="E179" s="11"/>
    </row>
    <row r="180" spans="1:5" s="2" customFormat="1" ht="33">
      <c r="A180" s="19" t="s">
        <v>708</v>
      </c>
      <c r="B180" s="13">
        <v>4</v>
      </c>
      <c r="C180" s="19" t="s">
        <v>717</v>
      </c>
      <c r="D180" s="24">
        <v>12</v>
      </c>
      <c r="E180" s="11"/>
    </row>
    <row r="181" spans="1:5" s="2" customFormat="1" ht="33">
      <c r="A181" s="19" t="s">
        <v>708</v>
      </c>
      <c r="B181" s="13">
        <v>4</v>
      </c>
      <c r="C181" s="19" t="s">
        <v>717</v>
      </c>
      <c r="D181" s="24">
        <v>12</v>
      </c>
      <c r="E181" s="11"/>
    </row>
    <row r="182" spans="1:5" s="2" customFormat="1" ht="33">
      <c r="A182" s="19" t="s">
        <v>708</v>
      </c>
      <c r="B182" s="13">
        <v>4</v>
      </c>
      <c r="C182" s="19" t="s">
        <v>717</v>
      </c>
      <c r="D182" s="24">
        <v>12</v>
      </c>
      <c r="E182" s="11"/>
    </row>
    <row r="183" spans="1:5" s="2" customFormat="1" ht="33">
      <c r="A183" s="19" t="s">
        <v>708</v>
      </c>
      <c r="B183" s="13">
        <v>4</v>
      </c>
      <c r="C183" s="19" t="s">
        <v>717</v>
      </c>
      <c r="D183" s="24">
        <v>12</v>
      </c>
      <c r="E183" s="11"/>
    </row>
    <row r="184" spans="1:5" s="2" customFormat="1" ht="33">
      <c r="A184" s="19" t="s">
        <v>708</v>
      </c>
      <c r="B184" s="13">
        <v>4</v>
      </c>
      <c r="C184" s="19" t="s">
        <v>717</v>
      </c>
      <c r="D184" s="24">
        <v>13</v>
      </c>
      <c r="E184" s="11"/>
    </row>
    <row r="185" spans="1:5" s="2" customFormat="1" ht="33">
      <c r="A185" s="19" t="s">
        <v>708</v>
      </c>
      <c r="B185" s="13">
        <v>4</v>
      </c>
      <c r="C185" s="19" t="s">
        <v>717</v>
      </c>
      <c r="D185" s="24">
        <v>12</v>
      </c>
      <c r="E185" s="11"/>
    </row>
    <row r="186" spans="1:5" s="2" customFormat="1" ht="33">
      <c r="A186" s="19" t="s">
        <v>708</v>
      </c>
      <c r="B186" s="13">
        <v>4</v>
      </c>
      <c r="C186" s="19" t="s">
        <v>717</v>
      </c>
      <c r="D186" s="24">
        <v>12</v>
      </c>
      <c r="E186" s="11"/>
    </row>
    <row r="187" spans="1:5" s="2" customFormat="1" ht="33">
      <c r="A187" s="19" t="s">
        <v>708</v>
      </c>
      <c r="B187" s="13">
        <v>4</v>
      </c>
      <c r="C187" s="19" t="s">
        <v>717</v>
      </c>
      <c r="D187" s="24">
        <v>13</v>
      </c>
      <c r="E187" s="11"/>
    </row>
    <row r="188" spans="1:5" s="2" customFormat="1" ht="33">
      <c r="A188" s="19" t="s">
        <v>708</v>
      </c>
      <c r="B188" s="13">
        <v>4</v>
      </c>
      <c r="C188" s="19" t="s">
        <v>717</v>
      </c>
      <c r="D188" s="24">
        <v>12</v>
      </c>
      <c r="E188" s="11"/>
    </row>
    <row r="189" spans="1:5" s="2" customFormat="1" ht="33">
      <c r="A189" s="19" t="s">
        <v>718</v>
      </c>
      <c r="B189" s="13">
        <v>4</v>
      </c>
      <c r="C189" s="19" t="s">
        <v>719</v>
      </c>
      <c r="D189" s="24">
        <v>10</v>
      </c>
      <c r="E189" s="11"/>
    </row>
    <row r="190" spans="1:5" s="2" customFormat="1" ht="33">
      <c r="A190" s="19" t="s">
        <v>708</v>
      </c>
      <c r="B190" s="13">
        <v>4</v>
      </c>
      <c r="C190" s="19" t="s">
        <v>720</v>
      </c>
      <c r="D190" s="24">
        <v>11</v>
      </c>
      <c r="E190" s="11"/>
    </row>
    <row r="191" spans="1:5" s="2" customFormat="1" ht="82.5">
      <c r="A191" s="19" t="s">
        <v>721</v>
      </c>
      <c r="B191" s="13">
        <v>4</v>
      </c>
      <c r="C191" s="19" t="s">
        <v>722</v>
      </c>
      <c r="D191" s="24">
        <v>26</v>
      </c>
      <c r="E191" s="11"/>
    </row>
    <row r="192" spans="1:5" s="2" customFormat="1" ht="33">
      <c r="A192" s="19" t="s">
        <v>708</v>
      </c>
      <c r="B192" s="13">
        <v>7</v>
      </c>
      <c r="C192" s="19" t="s">
        <v>80</v>
      </c>
      <c r="D192" s="24">
        <v>9</v>
      </c>
      <c r="E192" s="11"/>
    </row>
    <row r="193" spans="1:5" s="2" customFormat="1" ht="33">
      <c r="A193" s="19" t="s">
        <v>708</v>
      </c>
      <c r="B193" s="13">
        <v>4</v>
      </c>
      <c r="C193" s="19" t="s">
        <v>720</v>
      </c>
      <c r="D193" s="24">
        <v>46</v>
      </c>
      <c r="E193" s="11"/>
    </row>
    <row r="194" spans="1:5" s="2" customFormat="1" ht="33">
      <c r="A194" s="19" t="s">
        <v>708</v>
      </c>
      <c r="B194" s="13">
        <v>7</v>
      </c>
      <c r="C194" s="19" t="s">
        <v>80</v>
      </c>
      <c r="D194" s="24">
        <v>27</v>
      </c>
      <c r="E194" s="11"/>
    </row>
    <row r="195" spans="1:5" s="2" customFormat="1" ht="33">
      <c r="A195" s="19" t="s">
        <v>708</v>
      </c>
      <c r="B195" s="13">
        <v>7</v>
      </c>
      <c r="C195" s="19" t="s">
        <v>80</v>
      </c>
      <c r="D195" s="24">
        <v>49</v>
      </c>
      <c r="E195" s="11"/>
    </row>
    <row r="196" spans="1:5" s="2" customFormat="1" ht="33">
      <c r="A196" s="19" t="s">
        <v>718</v>
      </c>
      <c r="B196" s="13">
        <v>7</v>
      </c>
      <c r="C196" s="19" t="s">
        <v>80</v>
      </c>
      <c r="D196" s="24">
        <v>120</v>
      </c>
      <c r="E196" s="11"/>
    </row>
    <row r="197" spans="1:5" s="2" customFormat="1" ht="33">
      <c r="A197" s="19" t="s">
        <v>718</v>
      </c>
      <c r="B197" s="13">
        <v>7</v>
      </c>
      <c r="C197" s="19" t="s">
        <v>80</v>
      </c>
      <c r="D197" s="24">
        <v>60</v>
      </c>
      <c r="E197" s="11"/>
    </row>
    <row r="198" spans="1:5" s="2" customFormat="1" ht="49.5">
      <c r="A198" s="19" t="s">
        <v>718</v>
      </c>
      <c r="B198" s="13">
        <v>4</v>
      </c>
      <c r="C198" s="19" t="s">
        <v>723</v>
      </c>
      <c r="D198" s="24">
        <v>35</v>
      </c>
      <c r="E198" s="11"/>
    </row>
    <row r="199" spans="1:5" s="2" customFormat="1" ht="33">
      <c r="A199" s="19" t="s">
        <v>718</v>
      </c>
      <c r="B199" s="13">
        <v>4</v>
      </c>
      <c r="C199" s="19" t="s">
        <v>724</v>
      </c>
      <c r="D199" s="24">
        <v>32</v>
      </c>
      <c r="E199" s="11"/>
    </row>
    <row r="200" spans="1:5" s="2" customFormat="1" ht="33">
      <c r="A200" s="19" t="s">
        <v>708</v>
      </c>
      <c r="B200" s="13">
        <v>7</v>
      </c>
      <c r="C200" s="19" t="s">
        <v>80</v>
      </c>
      <c r="D200" s="24">
        <v>10</v>
      </c>
      <c r="E200" s="11"/>
    </row>
    <row r="201" spans="1:5" s="2" customFormat="1" ht="33">
      <c r="A201" s="19" t="s">
        <v>725</v>
      </c>
      <c r="B201" s="13">
        <v>4</v>
      </c>
      <c r="C201" s="19" t="s">
        <v>726</v>
      </c>
      <c r="D201" s="24">
        <v>14</v>
      </c>
      <c r="E201" s="11"/>
    </row>
    <row r="202" spans="1:5" s="2" customFormat="1" ht="49.5">
      <c r="A202" s="19" t="s">
        <v>727</v>
      </c>
      <c r="B202" s="13">
        <v>7</v>
      </c>
      <c r="C202" s="19" t="s">
        <v>80</v>
      </c>
      <c r="D202" s="24">
        <v>30</v>
      </c>
      <c r="E202" s="11"/>
    </row>
    <row r="203" spans="1:5" s="2" customFormat="1" ht="49.5">
      <c r="A203" s="19" t="s">
        <v>727</v>
      </c>
      <c r="B203" s="13">
        <v>7</v>
      </c>
      <c r="C203" s="19" t="s">
        <v>80</v>
      </c>
      <c r="D203" s="24">
        <v>30</v>
      </c>
      <c r="E203" s="11"/>
    </row>
    <row r="204" spans="1:5" s="2" customFormat="1" ht="49.5">
      <c r="A204" s="19" t="s">
        <v>727</v>
      </c>
      <c r="B204" s="13">
        <v>7</v>
      </c>
      <c r="C204" s="19" t="s">
        <v>80</v>
      </c>
      <c r="D204" s="24">
        <v>28</v>
      </c>
      <c r="E204" s="11"/>
    </row>
    <row r="205" spans="1:5" s="2" customFormat="1" ht="33">
      <c r="A205" s="19" t="s">
        <v>718</v>
      </c>
      <c r="B205" s="13">
        <v>4</v>
      </c>
      <c r="C205" s="19" t="s">
        <v>728</v>
      </c>
      <c r="D205" s="24">
        <v>35</v>
      </c>
      <c r="E205" s="11"/>
    </row>
    <row r="206" spans="1:5" s="2" customFormat="1" ht="33">
      <c r="A206" s="19" t="s">
        <v>718</v>
      </c>
      <c r="B206" s="13">
        <v>4</v>
      </c>
      <c r="C206" s="19" t="s">
        <v>728</v>
      </c>
      <c r="D206" s="24">
        <v>35</v>
      </c>
      <c r="E206" s="11"/>
    </row>
    <row r="207" spans="1:5" s="2" customFormat="1" ht="33">
      <c r="A207" s="19" t="s">
        <v>718</v>
      </c>
      <c r="B207" s="13">
        <v>4</v>
      </c>
      <c r="C207" s="19" t="s">
        <v>728</v>
      </c>
      <c r="D207" s="24">
        <v>35</v>
      </c>
      <c r="E207" s="11"/>
    </row>
    <row r="208" spans="1:5" s="2" customFormat="1" ht="33">
      <c r="A208" s="19" t="s">
        <v>718</v>
      </c>
      <c r="B208" s="13">
        <v>4</v>
      </c>
      <c r="C208" s="19" t="s">
        <v>728</v>
      </c>
      <c r="D208" s="24">
        <v>36</v>
      </c>
      <c r="E208" s="11"/>
    </row>
    <row r="209" spans="1:5" s="2" customFormat="1" ht="33">
      <c r="A209" s="19" t="s">
        <v>718</v>
      </c>
      <c r="B209" s="13">
        <v>4</v>
      </c>
      <c r="C209" s="19" t="s">
        <v>728</v>
      </c>
      <c r="D209" s="24">
        <v>35</v>
      </c>
      <c r="E209" s="11"/>
    </row>
    <row r="210" spans="1:5" s="2" customFormat="1" ht="33">
      <c r="A210" s="19" t="s">
        <v>718</v>
      </c>
      <c r="B210" s="13">
        <v>4</v>
      </c>
      <c r="C210" s="19" t="s">
        <v>728</v>
      </c>
      <c r="D210" s="24">
        <v>35</v>
      </c>
      <c r="E210" s="11"/>
    </row>
    <row r="211" spans="1:5" s="2" customFormat="1" ht="33">
      <c r="A211" s="19" t="s">
        <v>718</v>
      </c>
      <c r="B211" s="13">
        <v>4</v>
      </c>
      <c r="C211" s="19" t="s">
        <v>728</v>
      </c>
      <c r="D211" s="24">
        <v>35</v>
      </c>
      <c r="E211" s="11"/>
    </row>
    <row r="212" spans="1:5" s="2" customFormat="1" ht="33">
      <c r="A212" s="19" t="s">
        <v>718</v>
      </c>
      <c r="B212" s="13">
        <v>4</v>
      </c>
      <c r="C212" s="19" t="s">
        <v>728</v>
      </c>
      <c r="D212" s="24">
        <v>37</v>
      </c>
      <c r="E212" s="11"/>
    </row>
    <row r="213" spans="1:5" s="2" customFormat="1" ht="33">
      <c r="A213" s="19" t="s">
        <v>718</v>
      </c>
      <c r="B213" s="13">
        <v>4</v>
      </c>
      <c r="C213" s="19" t="s">
        <v>728</v>
      </c>
      <c r="D213" s="24">
        <v>37</v>
      </c>
      <c r="E213" s="11"/>
    </row>
    <row r="214" spans="1:5" s="2" customFormat="1" ht="33">
      <c r="A214" s="19" t="s">
        <v>718</v>
      </c>
      <c r="B214" s="13">
        <v>4</v>
      </c>
      <c r="C214" s="19" t="s">
        <v>728</v>
      </c>
      <c r="D214" s="24">
        <v>35</v>
      </c>
      <c r="E214" s="11"/>
    </row>
    <row r="215" spans="1:5" s="2" customFormat="1" ht="33">
      <c r="A215" s="19" t="s">
        <v>718</v>
      </c>
      <c r="B215" s="13">
        <v>4</v>
      </c>
      <c r="C215" s="19" t="s">
        <v>728</v>
      </c>
      <c r="D215" s="24">
        <v>35</v>
      </c>
      <c r="E215" s="11"/>
    </row>
    <row r="216" spans="1:5" s="2" customFormat="1" ht="33">
      <c r="A216" s="19" t="s">
        <v>718</v>
      </c>
      <c r="B216" s="13">
        <v>4</v>
      </c>
      <c r="C216" s="19" t="s">
        <v>728</v>
      </c>
      <c r="D216" s="24">
        <v>35</v>
      </c>
      <c r="E216" s="11"/>
    </row>
    <row r="217" spans="1:5" s="2" customFormat="1" ht="33">
      <c r="A217" s="19" t="s">
        <v>718</v>
      </c>
      <c r="B217" s="13">
        <v>4</v>
      </c>
      <c r="C217" s="19" t="s">
        <v>728</v>
      </c>
      <c r="D217" s="24">
        <v>35</v>
      </c>
      <c r="E217" s="11"/>
    </row>
    <row r="218" spans="1:5" s="2" customFormat="1" ht="33">
      <c r="A218" s="19" t="s">
        <v>718</v>
      </c>
      <c r="B218" s="13">
        <v>4</v>
      </c>
      <c r="C218" s="19" t="s">
        <v>728</v>
      </c>
      <c r="D218" s="24">
        <v>36</v>
      </c>
      <c r="E218" s="11"/>
    </row>
    <row r="219" spans="1:5" s="2" customFormat="1" ht="49.5">
      <c r="A219" s="19" t="s">
        <v>729</v>
      </c>
      <c r="B219" s="13">
        <v>7</v>
      </c>
      <c r="C219" s="19" t="s">
        <v>80</v>
      </c>
      <c r="D219" s="24">
        <v>17</v>
      </c>
      <c r="E219" s="11"/>
    </row>
    <row r="220" spans="1:5" s="2" customFormat="1" ht="33">
      <c r="A220" s="19" t="s">
        <v>718</v>
      </c>
      <c r="B220" s="13">
        <v>7</v>
      </c>
      <c r="C220" s="19" t="s">
        <v>80</v>
      </c>
      <c r="D220" s="24">
        <v>3</v>
      </c>
      <c r="E220" s="11"/>
    </row>
    <row r="221" spans="1:5" s="2" customFormat="1" ht="33">
      <c r="A221" s="19" t="s">
        <v>730</v>
      </c>
      <c r="B221" s="13">
        <v>4</v>
      </c>
      <c r="C221" s="19" t="s">
        <v>731</v>
      </c>
      <c r="D221" s="24">
        <v>116</v>
      </c>
      <c r="E221" s="11"/>
    </row>
    <row r="222" spans="1:5" s="2" customFormat="1" ht="82.5">
      <c r="A222" s="19" t="s">
        <v>721</v>
      </c>
      <c r="B222" s="13">
        <v>7</v>
      </c>
      <c r="C222" s="19" t="s">
        <v>80</v>
      </c>
      <c r="D222" s="24">
        <v>189</v>
      </c>
      <c r="E222" s="11"/>
    </row>
    <row r="223" spans="1:5" s="2" customFormat="1" ht="33">
      <c r="A223" s="19" t="s">
        <v>708</v>
      </c>
      <c r="B223" s="13">
        <v>7</v>
      </c>
      <c r="C223" s="19" t="s">
        <v>80</v>
      </c>
      <c r="D223" s="24">
        <v>22</v>
      </c>
      <c r="E223" s="11"/>
    </row>
    <row r="224" spans="1:5" s="2" customFormat="1" ht="49.5">
      <c r="A224" s="19" t="s">
        <v>732</v>
      </c>
      <c r="B224" s="13">
        <v>4</v>
      </c>
      <c r="C224" s="19" t="s">
        <v>733</v>
      </c>
      <c r="D224" s="24">
        <v>23</v>
      </c>
      <c r="E224" s="11"/>
    </row>
    <row r="225" spans="1:5" s="2" customFormat="1" ht="21">
      <c r="A225" s="19" t="s">
        <v>725</v>
      </c>
      <c r="B225" s="13">
        <v>7</v>
      </c>
      <c r="C225" s="19" t="s">
        <v>80</v>
      </c>
      <c r="D225" s="24">
        <v>19</v>
      </c>
      <c r="E225" s="11"/>
    </row>
    <row r="226" spans="1:5" s="2" customFormat="1" ht="49.5">
      <c r="A226" s="19" t="s">
        <v>727</v>
      </c>
      <c r="B226" s="13">
        <v>7</v>
      </c>
      <c r="C226" s="19" t="s">
        <v>80</v>
      </c>
      <c r="D226" s="24">
        <v>28</v>
      </c>
      <c r="E226" s="11"/>
    </row>
    <row r="227" spans="1:5" s="2" customFormat="1" ht="33">
      <c r="A227" s="19" t="s">
        <v>718</v>
      </c>
      <c r="B227" s="13">
        <v>7</v>
      </c>
      <c r="C227" s="19" t="s">
        <v>80</v>
      </c>
      <c r="D227" s="24">
        <v>89</v>
      </c>
      <c r="E227" s="11"/>
    </row>
    <row r="228" spans="1:5" s="2" customFormat="1" ht="66">
      <c r="A228" s="19" t="s">
        <v>734</v>
      </c>
      <c r="B228" s="13">
        <v>7</v>
      </c>
      <c r="C228" s="19" t="s">
        <v>735</v>
      </c>
      <c r="D228" s="24">
        <v>160</v>
      </c>
      <c r="E228" s="11"/>
    </row>
    <row r="229" spans="1:5" s="2" customFormat="1" ht="49.5">
      <c r="A229" s="19" t="s">
        <v>736</v>
      </c>
      <c r="B229" s="13">
        <v>7</v>
      </c>
      <c r="C229" s="19" t="s">
        <v>737</v>
      </c>
      <c r="D229" s="24">
        <v>54</v>
      </c>
      <c r="E229" s="11"/>
    </row>
    <row r="230" spans="1:5" s="2" customFormat="1" ht="33">
      <c r="A230" s="19" t="s">
        <v>738</v>
      </c>
      <c r="B230" s="13">
        <v>4</v>
      </c>
      <c r="C230" s="19" t="s">
        <v>739</v>
      </c>
      <c r="D230" s="24">
        <v>113</v>
      </c>
      <c r="E230" s="11"/>
    </row>
    <row r="231" spans="1:5" s="2" customFormat="1" ht="33">
      <c r="A231" s="19" t="s">
        <v>740</v>
      </c>
      <c r="B231" s="13" t="s">
        <v>71</v>
      </c>
      <c r="C231" s="19" t="s">
        <v>741</v>
      </c>
      <c r="D231" s="24">
        <v>220</v>
      </c>
      <c r="E231" s="11"/>
    </row>
    <row r="232" spans="1:5" s="2" customFormat="1" ht="33">
      <c r="A232" s="19" t="s">
        <v>742</v>
      </c>
      <c r="B232" s="13">
        <v>4</v>
      </c>
      <c r="C232" s="19" t="s">
        <v>743</v>
      </c>
      <c r="D232" s="24">
        <v>80</v>
      </c>
      <c r="E232" s="11"/>
    </row>
    <row r="233" spans="1:5" s="2" customFormat="1" ht="33">
      <c r="A233" s="19" t="s">
        <v>744</v>
      </c>
      <c r="B233" s="13">
        <v>4</v>
      </c>
      <c r="C233" s="19" t="s">
        <v>745</v>
      </c>
      <c r="D233" s="24">
        <v>100</v>
      </c>
      <c r="E233" s="11"/>
    </row>
    <row r="234" spans="1:5" s="2" customFormat="1" ht="66">
      <c r="A234" s="19" t="s">
        <v>746</v>
      </c>
      <c r="B234" s="13">
        <v>4</v>
      </c>
      <c r="C234" s="19" t="s">
        <v>747</v>
      </c>
      <c r="D234" s="24">
        <v>126</v>
      </c>
      <c r="E234" s="11"/>
    </row>
    <row r="235" spans="1:5" s="2" customFormat="1" ht="49.5">
      <c r="A235" s="19" t="s">
        <v>748</v>
      </c>
      <c r="B235" s="13">
        <v>4</v>
      </c>
      <c r="C235" s="19" t="s">
        <v>749</v>
      </c>
      <c r="D235" s="24">
        <v>115</v>
      </c>
      <c r="E235" s="11"/>
    </row>
    <row r="236" spans="1:5" s="2" customFormat="1" ht="33">
      <c r="A236" s="19" t="s">
        <v>740</v>
      </c>
      <c r="B236" s="13">
        <v>7</v>
      </c>
      <c r="C236" s="19" t="s">
        <v>750</v>
      </c>
      <c r="D236" s="24">
        <v>115</v>
      </c>
      <c r="E236" s="11"/>
    </row>
    <row r="237" spans="1:5" s="2" customFormat="1" ht="33">
      <c r="A237" s="19" t="s">
        <v>740</v>
      </c>
      <c r="B237" s="13">
        <v>7</v>
      </c>
      <c r="C237" s="19" t="s">
        <v>750</v>
      </c>
      <c r="D237" s="24">
        <v>115</v>
      </c>
      <c r="E237" s="11"/>
    </row>
    <row r="238" spans="1:5" s="2" customFormat="1" ht="21">
      <c r="A238" s="19" t="s">
        <v>751</v>
      </c>
      <c r="B238" s="13">
        <v>4</v>
      </c>
      <c r="C238" s="19" t="s">
        <v>752</v>
      </c>
      <c r="D238" s="24">
        <v>96</v>
      </c>
      <c r="E238" s="11"/>
    </row>
    <row r="239" spans="1:5" s="2" customFormat="1" ht="66">
      <c r="A239" s="19" t="s">
        <v>753</v>
      </c>
      <c r="B239" s="13" t="s">
        <v>71</v>
      </c>
      <c r="C239" s="19" t="s">
        <v>754</v>
      </c>
      <c r="D239" s="24">
        <v>119</v>
      </c>
      <c r="E239" s="11"/>
    </row>
    <row r="240" spans="1:5" s="2" customFormat="1" ht="49.5">
      <c r="A240" s="19" t="s">
        <v>755</v>
      </c>
      <c r="B240" s="13">
        <v>4</v>
      </c>
      <c r="C240" s="19" t="s">
        <v>756</v>
      </c>
      <c r="D240" s="24">
        <v>99</v>
      </c>
      <c r="E240" s="11"/>
    </row>
    <row r="241" spans="1:5" s="2" customFormat="1" ht="49.5">
      <c r="A241" s="19" t="s">
        <v>736</v>
      </c>
      <c r="B241" s="13">
        <v>7</v>
      </c>
      <c r="C241" s="19" t="s">
        <v>757</v>
      </c>
      <c r="D241" s="24">
        <v>54</v>
      </c>
      <c r="E241" s="11"/>
    </row>
    <row r="242" spans="1:5" s="2" customFormat="1" ht="33">
      <c r="A242" s="19" t="s">
        <v>758</v>
      </c>
      <c r="B242" s="13">
        <v>4</v>
      </c>
      <c r="C242" s="19" t="s">
        <v>747</v>
      </c>
      <c r="D242" s="24">
        <v>125</v>
      </c>
      <c r="E242" s="11"/>
    </row>
    <row r="243" spans="1:5" s="2" customFormat="1" ht="49.5">
      <c r="A243" s="19" t="s">
        <v>759</v>
      </c>
      <c r="B243" s="13">
        <v>4</v>
      </c>
      <c r="C243" s="19" t="s">
        <v>760</v>
      </c>
      <c r="D243" s="24">
        <v>91</v>
      </c>
      <c r="E243" s="11"/>
    </row>
    <row r="244" spans="1:5" s="2" customFormat="1" ht="21">
      <c r="A244" s="19" t="s">
        <v>761</v>
      </c>
      <c r="B244" s="13">
        <v>4</v>
      </c>
      <c r="C244" s="19" t="s">
        <v>762</v>
      </c>
      <c r="D244" s="24">
        <v>56</v>
      </c>
      <c r="E244" s="11"/>
    </row>
    <row r="245" spans="1:5" s="2" customFormat="1" ht="33">
      <c r="A245" s="19" t="s">
        <v>763</v>
      </c>
      <c r="B245" s="13">
        <v>4</v>
      </c>
      <c r="C245" s="19" t="s">
        <v>764</v>
      </c>
      <c r="D245" s="24">
        <v>101</v>
      </c>
      <c r="E245" s="11"/>
    </row>
    <row r="246" spans="1:5" s="2" customFormat="1" ht="33">
      <c r="A246" s="19" t="s">
        <v>765</v>
      </c>
      <c r="B246" s="13">
        <v>1</v>
      </c>
      <c r="C246" s="19" t="s">
        <v>766</v>
      </c>
      <c r="D246" s="24">
        <v>122</v>
      </c>
      <c r="E246" s="11"/>
    </row>
    <row r="247" spans="1:5" s="2" customFormat="1" ht="66">
      <c r="A247" s="19" t="s">
        <v>767</v>
      </c>
      <c r="B247" s="13">
        <v>4</v>
      </c>
      <c r="C247" s="19" t="s">
        <v>768</v>
      </c>
      <c r="D247" s="24">
        <v>80</v>
      </c>
      <c r="E247" s="11"/>
    </row>
    <row r="248" spans="1:5" s="2" customFormat="1" ht="66">
      <c r="A248" s="19" t="s">
        <v>769</v>
      </c>
      <c r="B248" s="13">
        <v>4</v>
      </c>
      <c r="C248" s="19" t="s">
        <v>768</v>
      </c>
      <c r="D248" s="24">
        <v>17</v>
      </c>
      <c r="E248" s="11"/>
    </row>
    <row r="249" spans="1:5" s="2" customFormat="1" ht="49.5">
      <c r="A249" s="19" t="s">
        <v>770</v>
      </c>
      <c r="B249" s="13">
        <v>7</v>
      </c>
      <c r="C249" s="19" t="s">
        <v>771</v>
      </c>
      <c r="D249" s="24">
        <v>57</v>
      </c>
      <c r="E249" s="11"/>
    </row>
    <row r="250" spans="1:5" s="2" customFormat="1" ht="49.5">
      <c r="A250" s="19" t="s">
        <v>770</v>
      </c>
      <c r="B250" s="13">
        <v>7</v>
      </c>
      <c r="C250" s="19" t="s">
        <v>771</v>
      </c>
      <c r="D250" s="24">
        <v>57</v>
      </c>
      <c r="E250" s="11"/>
    </row>
    <row r="251" spans="1:5" s="2" customFormat="1" ht="33">
      <c r="A251" s="19" t="s">
        <v>772</v>
      </c>
      <c r="B251" s="13">
        <v>4</v>
      </c>
      <c r="C251" s="19" t="s">
        <v>773</v>
      </c>
      <c r="D251" s="24">
        <v>15</v>
      </c>
      <c r="E251" s="11"/>
    </row>
    <row r="252" spans="1:5" s="2" customFormat="1" ht="82.5">
      <c r="A252" s="19" t="s">
        <v>774</v>
      </c>
      <c r="B252" s="13">
        <v>4</v>
      </c>
      <c r="C252" s="19" t="s">
        <v>775</v>
      </c>
      <c r="D252" s="24">
        <v>62</v>
      </c>
      <c r="E252" s="11"/>
    </row>
    <row r="253" spans="1:5" s="2" customFormat="1" ht="82.5">
      <c r="A253" s="19" t="s">
        <v>776</v>
      </c>
      <c r="B253" s="13">
        <v>4</v>
      </c>
      <c r="C253" s="19" t="s">
        <v>777</v>
      </c>
      <c r="D253" s="24">
        <v>42</v>
      </c>
      <c r="E253" s="11"/>
    </row>
    <row r="254" spans="1:5" s="2" customFormat="1" ht="66">
      <c r="A254" s="19" t="s">
        <v>778</v>
      </c>
      <c r="B254" s="13">
        <v>4</v>
      </c>
      <c r="C254" s="19" t="s">
        <v>779</v>
      </c>
      <c r="D254" s="24">
        <v>65</v>
      </c>
      <c r="E254" s="11"/>
    </row>
    <row r="255" spans="1:5" s="2" customFormat="1" ht="33">
      <c r="A255" s="19" t="s">
        <v>780</v>
      </c>
      <c r="B255" s="13">
        <v>7</v>
      </c>
      <c r="C255" s="19" t="s">
        <v>781</v>
      </c>
      <c r="D255" s="24">
        <v>90</v>
      </c>
      <c r="E255" s="11"/>
    </row>
    <row r="256" spans="1:5" s="2" customFormat="1" ht="33">
      <c r="A256" s="19" t="s">
        <v>782</v>
      </c>
      <c r="B256" s="13" t="s">
        <v>71</v>
      </c>
      <c r="C256" s="19" t="s">
        <v>783</v>
      </c>
      <c r="D256" s="24">
        <v>59</v>
      </c>
      <c r="E256" s="11"/>
    </row>
    <row r="257" spans="1:5" s="2" customFormat="1" ht="66">
      <c r="A257" s="19" t="s">
        <v>784</v>
      </c>
      <c r="B257" s="13">
        <v>4</v>
      </c>
      <c r="C257" s="19" t="s">
        <v>785</v>
      </c>
      <c r="D257" s="24">
        <v>120</v>
      </c>
      <c r="E257" s="11"/>
    </row>
    <row r="258" spans="1:5" s="2" customFormat="1" ht="82.5">
      <c r="A258" s="19" t="s">
        <v>774</v>
      </c>
      <c r="B258" s="13">
        <v>4</v>
      </c>
      <c r="C258" s="19" t="s">
        <v>785</v>
      </c>
      <c r="D258" s="24">
        <v>18</v>
      </c>
      <c r="E258" s="11"/>
    </row>
    <row r="259" spans="1:5" s="2" customFormat="1" ht="66">
      <c r="A259" s="19" t="s">
        <v>786</v>
      </c>
      <c r="B259" s="13">
        <v>4</v>
      </c>
      <c r="C259" s="19" t="s">
        <v>787</v>
      </c>
      <c r="D259" s="24">
        <v>39</v>
      </c>
      <c r="E259" s="11"/>
    </row>
    <row r="260" spans="1:5" s="2" customFormat="1" ht="21">
      <c r="A260" s="19" t="s">
        <v>788</v>
      </c>
      <c r="B260" s="13">
        <v>4</v>
      </c>
      <c r="C260" s="19" t="s">
        <v>789</v>
      </c>
      <c r="D260" s="24">
        <v>13</v>
      </c>
      <c r="E260" s="11"/>
    </row>
    <row r="261" spans="1:5" s="2" customFormat="1" ht="21">
      <c r="A261" s="19" t="s">
        <v>790</v>
      </c>
      <c r="B261" s="13">
        <v>4</v>
      </c>
      <c r="C261" s="19" t="s">
        <v>789</v>
      </c>
      <c r="D261" s="24">
        <v>29</v>
      </c>
      <c r="E261" s="11"/>
    </row>
    <row r="262" spans="1:5" s="2" customFormat="1" ht="21">
      <c r="A262" s="19" t="s">
        <v>791</v>
      </c>
      <c r="B262" s="13">
        <v>4</v>
      </c>
      <c r="C262" s="19" t="s">
        <v>789</v>
      </c>
      <c r="D262" s="24">
        <v>85</v>
      </c>
      <c r="E262" s="11"/>
    </row>
    <row r="263" spans="1:5" s="2" customFormat="1" ht="49.5">
      <c r="A263" s="19" t="s">
        <v>736</v>
      </c>
      <c r="B263" s="13">
        <v>7</v>
      </c>
      <c r="C263" s="19" t="s">
        <v>792</v>
      </c>
      <c r="D263" s="24">
        <v>59</v>
      </c>
      <c r="E263" s="11"/>
    </row>
    <row r="264" spans="1:5" s="2" customFormat="1" ht="21">
      <c r="A264" s="19" t="s">
        <v>793</v>
      </c>
      <c r="B264" s="13">
        <v>4</v>
      </c>
      <c r="C264" s="19" t="s">
        <v>794</v>
      </c>
      <c r="D264" s="24">
        <v>108</v>
      </c>
      <c r="E264" s="11"/>
    </row>
    <row r="265" spans="1:5" s="2" customFormat="1" ht="49.5">
      <c r="A265" s="19" t="s">
        <v>795</v>
      </c>
      <c r="B265" s="13">
        <v>7</v>
      </c>
      <c r="C265" s="19" t="s">
        <v>796</v>
      </c>
      <c r="D265" s="24">
        <v>56</v>
      </c>
      <c r="E265" s="11"/>
    </row>
    <row r="266" spans="1:5" s="2" customFormat="1" ht="82.5">
      <c r="A266" s="19" t="s">
        <v>797</v>
      </c>
      <c r="B266" s="13">
        <v>4</v>
      </c>
      <c r="C266" s="19" t="s">
        <v>798</v>
      </c>
      <c r="D266" s="24">
        <v>74</v>
      </c>
      <c r="E266" s="11"/>
    </row>
    <row r="267" spans="1:5" s="2" customFormat="1" ht="33">
      <c r="A267" s="19" t="s">
        <v>799</v>
      </c>
      <c r="B267" s="13">
        <v>7</v>
      </c>
      <c r="C267" s="19" t="s">
        <v>800</v>
      </c>
      <c r="D267" s="24">
        <v>117</v>
      </c>
      <c r="E267" s="11"/>
    </row>
    <row r="268" spans="1:5" s="2" customFormat="1" ht="66">
      <c r="A268" s="19" t="s">
        <v>801</v>
      </c>
      <c r="B268" s="13">
        <v>7</v>
      </c>
      <c r="C268" s="19" t="s">
        <v>802</v>
      </c>
      <c r="D268" s="24">
        <v>72</v>
      </c>
      <c r="E268" s="11"/>
    </row>
    <row r="269" spans="1:5" s="2" customFormat="1" ht="33">
      <c r="A269" s="19" t="s">
        <v>803</v>
      </c>
      <c r="B269" s="13" t="s">
        <v>71</v>
      </c>
      <c r="C269" s="19" t="s">
        <v>804</v>
      </c>
      <c r="D269" s="24">
        <v>270</v>
      </c>
      <c r="E269" s="11"/>
    </row>
    <row r="270" spans="1:5" s="2" customFormat="1" ht="49.5">
      <c r="A270" s="19" t="s">
        <v>805</v>
      </c>
      <c r="B270" s="13">
        <v>4</v>
      </c>
      <c r="C270" s="19" t="s">
        <v>806</v>
      </c>
      <c r="D270" s="24">
        <v>65</v>
      </c>
      <c r="E270" s="11"/>
    </row>
    <row r="271" spans="1:5" s="2" customFormat="1" ht="49.5">
      <c r="A271" s="19" t="s">
        <v>807</v>
      </c>
      <c r="B271" s="13">
        <v>4</v>
      </c>
      <c r="C271" s="19" t="s">
        <v>806</v>
      </c>
      <c r="D271" s="24">
        <v>40</v>
      </c>
      <c r="E271" s="11"/>
    </row>
    <row r="272" spans="1:5" s="2" customFormat="1" ht="49.5">
      <c r="A272" s="19" t="s">
        <v>808</v>
      </c>
      <c r="B272" s="13">
        <v>4</v>
      </c>
      <c r="C272" s="19" t="s">
        <v>806</v>
      </c>
      <c r="D272" s="24">
        <v>31</v>
      </c>
      <c r="E272" s="11"/>
    </row>
    <row r="273" spans="1:5" s="2" customFormat="1" ht="49.5">
      <c r="A273" s="19" t="s">
        <v>809</v>
      </c>
      <c r="B273" s="13">
        <v>4</v>
      </c>
      <c r="C273" s="19" t="s">
        <v>810</v>
      </c>
      <c r="D273" s="24">
        <v>95</v>
      </c>
      <c r="E273" s="11"/>
    </row>
    <row r="274" spans="1:5" s="2" customFormat="1" ht="49.5">
      <c r="A274" s="19" t="s">
        <v>811</v>
      </c>
      <c r="B274" s="13">
        <v>4</v>
      </c>
      <c r="C274" s="19" t="s">
        <v>812</v>
      </c>
      <c r="D274" s="24">
        <v>89</v>
      </c>
      <c r="E274" s="11"/>
    </row>
    <row r="275" spans="1:5" s="2" customFormat="1" ht="33">
      <c r="A275" s="19" t="s">
        <v>813</v>
      </c>
      <c r="B275" s="13">
        <v>4</v>
      </c>
      <c r="C275" s="19" t="s">
        <v>814</v>
      </c>
      <c r="D275" s="24">
        <v>92</v>
      </c>
      <c r="E275" s="11"/>
    </row>
    <row r="276" spans="1:5" s="2" customFormat="1" ht="33">
      <c r="A276" s="19" t="s">
        <v>815</v>
      </c>
      <c r="B276" s="13">
        <v>4</v>
      </c>
      <c r="C276" s="19" t="s">
        <v>816</v>
      </c>
      <c r="D276" s="24">
        <v>86</v>
      </c>
      <c r="E276" s="11"/>
    </row>
    <row r="277" spans="1:5" s="2" customFormat="1" ht="49.5">
      <c r="A277" s="19" t="s">
        <v>817</v>
      </c>
      <c r="B277" s="13">
        <v>4</v>
      </c>
      <c r="C277" s="19" t="s">
        <v>818</v>
      </c>
      <c r="D277" s="24">
        <v>70</v>
      </c>
      <c r="E277" s="11"/>
    </row>
    <row r="278" spans="1:5" s="2" customFormat="1" ht="49.5">
      <c r="A278" s="19" t="s">
        <v>819</v>
      </c>
      <c r="B278" s="13">
        <v>4</v>
      </c>
      <c r="C278" s="19" t="s">
        <v>820</v>
      </c>
      <c r="D278" s="24">
        <v>101</v>
      </c>
      <c r="E278" s="11"/>
    </row>
    <row r="279" spans="1:5" s="2" customFormat="1" ht="49.5">
      <c r="A279" s="19" t="s">
        <v>821</v>
      </c>
      <c r="B279" s="13">
        <v>4</v>
      </c>
      <c r="C279" s="19" t="s">
        <v>822</v>
      </c>
      <c r="D279" s="24">
        <v>111</v>
      </c>
      <c r="E279" s="11"/>
    </row>
    <row r="280" spans="1:5" s="2" customFormat="1" ht="49.5">
      <c r="A280" s="19" t="s">
        <v>819</v>
      </c>
      <c r="B280" s="13">
        <v>4</v>
      </c>
      <c r="C280" s="19" t="s">
        <v>823</v>
      </c>
      <c r="D280" s="24">
        <v>70</v>
      </c>
      <c r="E280" s="11"/>
    </row>
    <row r="281" spans="1:5" s="2" customFormat="1" ht="33">
      <c r="A281" s="19" t="s">
        <v>799</v>
      </c>
      <c r="B281" s="13">
        <v>7</v>
      </c>
      <c r="C281" s="19" t="s">
        <v>824</v>
      </c>
      <c r="D281" s="24">
        <v>35</v>
      </c>
      <c r="E281" s="11"/>
    </row>
    <row r="282" spans="1:5" s="2" customFormat="1" ht="49.5">
      <c r="A282" s="19" t="s">
        <v>736</v>
      </c>
      <c r="B282" s="13">
        <v>7</v>
      </c>
      <c r="C282" s="19" t="s">
        <v>825</v>
      </c>
      <c r="D282" s="24">
        <v>56</v>
      </c>
      <c r="E282" s="11"/>
    </row>
    <row r="283" spans="1:5" s="2" customFormat="1" ht="49.5">
      <c r="A283" s="19" t="s">
        <v>826</v>
      </c>
      <c r="B283" s="13">
        <v>7</v>
      </c>
      <c r="C283" s="19" t="s">
        <v>825</v>
      </c>
      <c r="D283" s="24">
        <v>1</v>
      </c>
      <c r="E283" s="11"/>
    </row>
    <row r="284" spans="1:5" s="2" customFormat="1" ht="66">
      <c r="A284" s="19" t="s">
        <v>753</v>
      </c>
      <c r="B284" s="13" t="s">
        <v>71</v>
      </c>
      <c r="C284" s="19" t="s">
        <v>827</v>
      </c>
      <c r="D284" s="24">
        <v>119</v>
      </c>
      <c r="E284" s="11"/>
    </row>
    <row r="285" spans="1:5" s="2" customFormat="1" ht="49.5">
      <c r="A285" s="19" t="s">
        <v>811</v>
      </c>
      <c r="B285" s="13">
        <v>4</v>
      </c>
      <c r="C285" s="19" t="s">
        <v>818</v>
      </c>
      <c r="D285" s="24">
        <v>98</v>
      </c>
      <c r="E285" s="11"/>
    </row>
    <row r="286" spans="1:5" s="2" customFormat="1" ht="33">
      <c r="A286" s="19" t="s">
        <v>828</v>
      </c>
      <c r="B286" s="13">
        <v>4</v>
      </c>
      <c r="C286" s="19" t="s">
        <v>829</v>
      </c>
      <c r="D286" s="24">
        <v>60</v>
      </c>
      <c r="E286" s="11"/>
    </row>
    <row r="287" spans="1:5" s="2" customFormat="1" ht="21">
      <c r="A287" s="19" t="s">
        <v>830</v>
      </c>
      <c r="B287" s="13">
        <v>4</v>
      </c>
      <c r="C287" s="19" t="s">
        <v>831</v>
      </c>
      <c r="D287" s="24">
        <v>102</v>
      </c>
      <c r="E287" s="11"/>
    </row>
    <row r="288" spans="1:5" s="2" customFormat="1" ht="33">
      <c r="A288" s="19" t="s">
        <v>832</v>
      </c>
      <c r="B288" s="13">
        <v>7</v>
      </c>
      <c r="C288" s="19" t="s">
        <v>833</v>
      </c>
      <c r="D288" s="24">
        <v>85</v>
      </c>
      <c r="E288" s="11"/>
    </row>
    <row r="289" spans="1:5" s="2" customFormat="1" ht="33">
      <c r="A289" s="19" t="s">
        <v>834</v>
      </c>
      <c r="B289" s="13">
        <v>7</v>
      </c>
      <c r="C289" s="19" t="s">
        <v>835</v>
      </c>
      <c r="D289" s="24">
        <v>232</v>
      </c>
      <c r="E289" s="11"/>
    </row>
    <row r="290" spans="1:5" s="2" customFormat="1" ht="33">
      <c r="A290" s="19" t="s">
        <v>836</v>
      </c>
      <c r="B290" s="13">
        <v>7</v>
      </c>
      <c r="C290" s="19" t="s">
        <v>837</v>
      </c>
      <c r="D290" s="24">
        <v>145</v>
      </c>
      <c r="E290" s="11"/>
    </row>
    <row r="291" spans="1:5" s="2" customFormat="1" ht="21">
      <c r="A291" s="19" t="s">
        <v>830</v>
      </c>
      <c r="B291" s="13">
        <v>4</v>
      </c>
      <c r="C291" s="19" t="s">
        <v>838</v>
      </c>
      <c r="D291" s="24">
        <v>59</v>
      </c>
      <c r="E291" s="11"/>
    </row>
    <row r="292" spans="1:5" s="2" customFormat="1" ht="33">
      <c r="A292" s="19" t="s">
        <v>839</v>
      </c>
      <c r="B292" s="13">
        <v>4</v>
      </c>
      <c r="C292" s="19" t="s">
        <v>840</v>
      </c>
      <c r="D292" s="24">
        <v>123</v>
      </c>
      <c r="E292" s="11"/>
    </row>
    <row r="293" spans="1:5" s="2" customFormat="1" ht="33">
      <c r="A293" s="19" t="s">
        <v>841</v>
      </c>
      <c r="B293" s="13">
        <v>4</v>
      </c>
      <c r="C293" s="19" t="s">
        <v>842</v>
      </c>
      <c r="D293" s="24">
        <v>80</v>
      </c>
      <c r="E293" s="11"/>
    </row>
    <row r="294" spans="1:5" s="2" customFormat="1" ht="33">
      <c r="A294" s="19" t="s">
        <v>832</v>
      </c>
      <c r="B294" s="13">
        <v>7</v>
      </c>
      <c r="C294" s="19" t="s">
        <v>843</v>
      </c>
      <c r="D294" s="24">
        <v>84</v>
      </c>
      <c r="E294" s="11"/>
    </row>
    <row r="295" spans="1:5" s="2" customFormat="1" ht="33">
      <c r="A295" s="19" t="s">
        <v>832</v>
      </c>
      <c r="B295" s="13">
        <v>7</v>
      </c>
      <c r="C295" s="19" t="s">
        <v>843</v>
      </c>
      <c r="D295" s="24">
        <v>84</v>
      </c>
      <c r="E295" s="11"/>
    </row>
    <row r="296" spans="1:5" s="2" customFormat="1" ht="33">
      <c r="A296" s="19" t="s">
        <v>832</v>
      </c>
      <c r="B296" s="13">
        <v>7</v>
      </c>
      <c r="C296" s="19" t="s">
        <v>843</v>
      </c>
      <c r="D296" s="24">
        <v>84</v>
      </c>
      <c r="E296" s="11"/>
    </row>
    <row r="297" spans="1:5" s="2" customFormat="1" ht="33">
      <c r="A297" s="19" t="s">
        <v>832</v>
      </c>
      <c r="B297" s="13">
        <v>7</v>
      </c>
      <c r="C297" s="19" t="s">
        <v>843</v>
      </c>
      <c r="D297" s="24">
        <v>84</v>
      </c>
      <c r="E297" s="11"/>
    </row>
    <row r="298" spans="1:5" s="2" customFormat="1" ht="33">
      <c r="A298" s="19" t="s">
        <v>780</v>
      </c>
      <c r="B298" s="13">
        <v>4</v>
      </c>
      <c r="C298" s="19" t="s">
        <v>844</v>
      </c>
      <c r="D298" s="24">
        <v>42</v>
      </c>
      <c r="E298" s="11"/>
    </row>
    <row r="299" spans="1:5" s="2" customFormat="1" ht="33">
      <c r="A299" s="19" t="s">
        <v>845</v>
      </c>
      <c r="B299" s="13">
        <v>4</v>
      </c>
      <c r="C299" s="19" t="s">
        <v>846</v>
      </c>
      <c r="D299" s="24">
        <v>111</v>
      </c>
      <c r="E299" s="11"/>
    </row>
    <row r="300" spans="1:5" s="2" customFormat="1" ht="33">
      <c r="A300" s="19" t="s">
        <v>832</v>
      </c>
      <c r="B300" s="13">
        <v>4</v>
      </c>
      <c r="C300" s="19" t="s">
        <v>847</v>
      </c>
      <c r="D300" s="24">
        <v>112</v>
      </c>
      <c r="E300" s="11"/>
    </row>
    <row r="301" spans="1:5" s="2" customFormat="1" ht="33">
      <c r="A301" s="19" t="s">
        <v>834</v>
      </c>
      <c r="B301" s="13">
        <v>7</v>
      </c>
      <c r="C301" s="19" t="s">
        <v>835</v>
      </c>
      <c r="D301" s="24">
        <v>137</v>
      </c>
      <c r="E301" s="11"/>
    </row>
    <row r="302" spans="1:5" s="2" customFormat="1" ht="33">
      <c r="A302" s="19" t="s">
        <v>742</v>
      </c>
      <c r="B302" s="13">
        <v>4</v>
      </c>
      <c r="C302" s="19" t="s">
        <v>848</v>
      </c>
      <c r="D302" s="24">
        <v>60</v>
      </c>
      <c r="E302" s="11"/>
    </row>
    <row r="303" spans="1:5" s="2" customFormat="1" ht="33">
      <c r="A303" s="19" t="s">
        <v>849</v>
      </c>
      <c r="B303" s="13">
        <v>4</v>
      </c>
      <c r="C303" s="19" t="s">
        <v>850</v>
      </c>
      <c r="D303" s="24">
        <v>53</v>
      </c>
      <c r="E303" s="11"/>
    </row>
    <row r="304" spans="1:5" s="2" customFormat="1" ht="49.5">
      <c r="A304" s="19" t="s">
        <v>851</v>
      </c>
      <c r="B304" s="13">
        <v>4</v>
      </c>
      <c r="C304" s="19" t="s">
        <v>852</v>
      </c>
      <c r="D304" s="24">
        <v>118</v>
      </c>
      <c r="E304" s="11"/>
    </row>
    <row r="305" spans="1:5" s="2" customFormat="1" ht="49.5">
      <c r="A305" s="19" t="s">
        <v>851</v>
      </c>
      <c r="B305" s="13">
        <v>4</v>
      </c>
      <c r="C305" s="19" t="s">
        <v>853</v>
      </c>
      <c r="D305" s="24">
        <v>79</v>
      </c>
      <c r="E305" s="11"/>
    </row>
    <row r="306" spans="1:5" s="2" customFormat="1" ht="33">
      <c r="A306" s="19" t="s">
        <v>854</v>
      </c>
      <c r="B306" s="13">
        <v>4</v>
      </c>
      <c r="C306" s="19" t="s">
        <v>855</v>
      </c>
      <c r="D306" s="24">
        <v>59</v>
      </c>
      <c r="E306" s="11"/>
    </row>
    <row r="307" spans="1:5" s="2" customFormat="1" ht="33">
      <c r="A307" s="19" t="s">
        <v>856</v>
      </c>
      <c r="B307" s="13">
        <v>4</v>
      </c>
      <c r="C307" s="19" t="s">
        <v>857</v>
      </c>
      <c r="D307" s="24">
        <v>99</v>
      </c>
      <c r="E307" s="11"/>
    </row>
    <row r="308" spans="1:5" s="2" customFormat="1" ht="33">
      <c r="A308" s="19" t="s">
        <v>858</v>
      </c>
      <c r="B308" s="13" t="s">
        <v>72</v>
      </c>
      <c r="C308" s="19" t="s">
        <v>859</v>
      </c>
      <c r="D308" s="24">
        <v>164</v>
      </c>
      <c r="E308" s="11"/>
    </row>
    <row r="309" spans="1:5" s="2" customFormat="1" ht="21">
      <c r="A309" s="19" t="s">
        <v>860</v>
      </c>
      <c r="B309" s="13">
        <v>7</v>
      </c>
      <c r="C309" s="19" t="s">
        <v>80</v>
      </c>
      <c r="D309" s="24">
        <v>83</v>
      </c>
      <c r="E309" s="11"/>
    </row>
    <row r="310" spans="1:5" s="2" customFormat="1" ht="21">
      <c r="A310" s="19" t="s">
        <v>861</v>
      </c>
      <c r="B310" s="13">
        <v>7</v>
      </c>
      <c r="C310" s="19" t="s">
        <v>80</v>
      </c>
      <c r="D310" s="24">
        <v>67</v>
      </c>
      <c r="E310" s="11"/>
    </row>
    <row r="311" spans="1:5" s="2" customFormat="1" ht="33">
      <c r="A311" s="19" t="s">
        <v>862</v>
      </c>
      <c r="B311" s="13">
        <v>4</v>
      </c>
      <c r="C311" s="19" t="s">
        <v>863</v>
      </c>
      <c r="D311" s="24">
        <v>76</v>
      </c>
      <c r="E311" s="11"/>
    </row>
    <row r="312" spans="1:5" s="2" customFormat="1" ht="49.5">
      <c r="A312" s="19" t="s">
        <v>864</v>
      </c>
      <c r="B312" s="13">
        <v>7</v>
      </c>
      <c r="C312" s="19" t="s">
        <v>80</v>
      </c>
      <c r="D312" s="24">
        <v>86</v>
      </c>
      <c r="E312" s="11"/>
    </row>
    <row r="313" spans="1:5" s="2" customFormat="1" ht="21">
      <c r="A313" s="19" t="s">
        <v>865</v>
      </c>
      <c r="B313" s="13">
        <v>7</v>
      </c>
      <c r="C313" s="19" t="s">
        <v>80</v>
      </c>
      <c r="D313" s="24">
        <v>27</v>
      </c>
      <c r="E313" s="11"/>
    </row>
    <row r="314" spans="1:5" s="2" customFormat="1" ht="49.5">
      <c r="A314" s="19" t="s">
        <v>851</v>
      </c>
      <c r="B314" s="13">
        <v>4</v>
      </c>
      <c r="C314" s="19" t="s">
        <v>866</v>
      </c>
      <c r="D314" s="24">
        <v>51</v>
      </c>
      <c r="E314" s="11"/>
    </row>
    <row r="315" spans="1:5" s="2" customFormat="1" ht="33">
      <c r="A315" s="19" t="s">
        <v>867</v>
      </c>
      <c r="B315" s="13">
        <v>7</v>
      </c>
      <c r="C315" s="19" t="s">
        <v>80</v>
      </c>
      <c r="D315" s="24">
        <v>135</v>
      </c>
      <c r="E315" s="11"/>
    </row>
    <row r="316" spans="1:5" s="2" customFormat="1" ht="33">
      <c r="A316" s="19" t="s">
        <v>868</v>
      </c>
      <c r="B316" s="13">
        <v>7</v>
      </c>
      <c r="C316" s="19" t="s">
        <v>80</v>
      </c>
      <c r="D316" s="24">
        <v>55</v>
      </c>
      <c r="E316" s="11"/>
    </row>
    <row r="317" spans="1:5" s="2" customFormat="1" ht="33">
      <c r="A317" s="19" t="s">
        <v>869</v>
      </c>
      <c r="B317" s="13">
        <v>7</v>
      </c>
      <c r="C317" s="19" t="s">
        <v>80</v>
      </c>
      <c r="D317" s="24">
        <v>50</v>
      </c>
      <c r="E317" s="11"/>
    </row>
    <row r="318" spans="1:5" s="2" customFormat="1" ht="33">
      <c r="A318" s="19" t="s">
        <v>870</v>
      </c>
      <c r="B318" s="13">
        <v>7</v>
      </c>
      <c r="C318" s="19" t="s">
        <v>80</v>
      </c>
      <c r="D318" s="24">
        <v>76</v>
      </c>
      <c r="E318" s="11"/>
    </row>
    <row r="319" spans="1:5" s="2" customFormat="1" ht="33">
      <c r="A319" s="19" t="s">
        <v>871</v>
      </c>
      <c r="B319" s="13">
        <v>7</v>
      </c>
      <c r="C319" s="19" t="s">
        <v>80</v>
      </c>
      <c r="D319" s="24">
        <v>61</v>
      </c>
      <c r="E319" s="11"/>
    </row>
    <row r="320" spans="1:5" s="2" customFormat="1" ht="33">
      <c r="A320" s="19" t="s">
        <v>872</v>
      </c>
      <c r="B320" s="13" t="s">
        <v>73</v>
      </c>
      <c r="C320" s="19" t="s">
        <v>873</v>
      </c>
      <c r="D320" s="24">
        <v>38</v>
      </c>
      <c r="E320" s="11"/>
    </row>
    <row r="321" spans="1:5" s="2" customFormat="1" ht="21">
      <c r="A321" s="19" t="s">
        <v>874</v>
      </c>
      <c r="B321" s="13">
        <v>7</v>
      </c>
      <c r="C321" s="19" t="s">
        <v>80</v>
      </c>
      <c r="D321" s="24">
        <v>42</v>
      </c>
      <c r="E321" s="11"/>
    </row>
    <row r="322" spans="1:5" s="2" customFormat="1" ht="49.5">
      <c r="A322" s="19" t="s">
        <v>875</v>
      </c>
      <c r="B322" s="13">
        <v>7</v>
      </c>
      <c r="C322" s="19" t="s">
        <v>80</v>
      </c>
      <c r="D322" s="24">
        <v>61</v>
      </c>
      <c r="E322" s="11"/>
    </row>
    <row r="323" spans="1:5" s="2" customFormat="1" ht="33">
      <c r="A323" s="19" t="s">
        <v>876</v>
      </c>
      <c r="B323" s="13">
        <v>4</v>
      </c>
      <c r="C323" s="19" t="s">
        <v>877</v>
      </c>
      <c r="D323" s="24">
        <v>109</v>
      </c>
      <c r="E323" s="11"/>
    </row>
    <row r="324" spans="1:5" s="2" customFormat="1" ht="33">
      <c r="A324" s="19" t="s">
        <v>878</v>
      </c>
      <c r="B324" s="13">
        <v>7</v>
      </c>
      <c r="C324" s="19" t="s">
        <v>80</v>
      </c>
      <c r="D324" s="24">
        <v>39</v>
      </c>
      <c r="E324" s="11"/>
    </row>
    <row r="325" spans="1:5" s="2" customFormat="1" ht="33">
      <c r="A325" s="19" t="s">
        <v>879</v>
      </c>
      <c r="B325" s="13">
        <v>7</v>
      </c>
      <c r="C325" s="19" t="s">
        <v>80</v>
      </c>
      <c r="D325" s="24">
        <v>64</v>
      </c>
      <c r="E325" s="11"/>
    </row>
    <row r="326" spans="1:5" s="2" customFormat="1" ht="33">
      <c r="A326" s="19" t="s">
        <v>868</v>
      </c>
      <c r="B326" s="13">
        <v>4</v>
      </c>
      <c r="C326" s="19" t="s">
        <v>880</v>
      </c>
      <c r="D326" s="24">
        <v>96</v>
      </c>
      <c r="E326" s="11"/>
    </row>
    <row r="327" spans="1:5" s="2" customFormat="1" ht="33">
      <c r="A327" s="19" t="s">
        <v>879</v>
      </c>
      <c r="B327" s="13">
        <v>7</v>
      </c>
      <c r="C327" s="19" t="s">
        <v>80</v>
      </c>
      <c r="D327" s="24">
        <v>33</v>
      </c>
      <c r="E327" s="11"/>
    </row>
    <row r="328" spans="1:5" s="2" customFormat="1" ht="33">
      <c r="A328" s="19" t="s">
        <v>881</v>
      </c>
      <c r="B328" s="13">
        <v>4</v>
      </c>
      <c r="C328" s="19" t="s">
        <v>882</v>
      </c>
      <c r="D328" s="24">
        <v>70</v>
      </c>
      <c r="E328" s="11"/>
    </row>
    <row r="329" spans="1:5" s="2" customFormat="1" ht="49.5">
      <c r="A329" s="19" t="s">
        <v>883</v>
      </c>
      <c r="B329" s="13">
        <v>7</v>
      </c>
      <c r="C329" s="19" t="s">
        <v>80</v>
      </c>
      <c r="D329" s="24">
        <v>66</v>
      </c>
      <c r="E329" s="11"/>
    </row>
    <row r="330" spans="1:5" s="2" customFormat="1" ht="21">
      <c r="A330" s="19" t="s">
        <v>884</v>
      </c>
      <c r="B330" s="13">
        <v>7</v>
      </c>
      <c r="C330" s="19" t="s">
        <v>441</v>
      </c>
      <c r="D330" s="24">
        <v>73</v>
      </c>
      <c r="E330" s="11"/>
    </row>
    <row r="331" spans="1:5" s="2" customFormat="1" ht="66">
      <c r="A331" s="19" t="s">
        <v>885</v>
      </c>
      <c r="B331" s="13">
        <v>4</v>
      </c>
      <c r="C331" s="19" t="s">
        <v>886</v>
      </c>
      <c r="D331" s="24">
        <v>51</v>
      </c>
      <c r="E331" s="11"/>
    </row>
    <row r="332" spans="1:5" s="2" customFormat="1" ht="33">
      <c r="A332" s="19" t="s">
        <v>887</v>
      </c>
      <c r="B332" s="13">
        <v>4</v>
      </c>
      <c r="C332" s="19" t="s">
        <v>888</v>
      </c>
      <c r="D332" s="24">
        <v>66</v>
      </c>
      <c r="E332" s="11"/>
    </row>
    <row r="333" spans="1:5" s="2" customFormat="1" ht="33">
      <c r="A333" s="19" t="s">
        <v>889</v>
      </c>
      <c r="B333" s="13">
        <v>4</v>
      </c>
      <c r="C333" s="19" t="s">
        <v>890</v>
      </c>
      <c r="D333" s="24">
        <v>46</v>
      </c>
      <c r="E333" s="11"/>
    </row>
    <row r="334" spans="1:5" s="2" customFormat="1" ht="49.5">
      <c r="A334" s="19" t="s">
        <v>891</v>
      </c>
      <c r="B334" s="13">
        <v>4</v>
      </c>
      <c r="C334" s="19" t="s">
        <v>892</v>
      </c>
      <c r="D334" s="24">
        <v>53</v>
      </c>
      <c r="E334" s="11"/>
    </row>
    <row r="335" spans="1:5" s="2" customFormat="1" ht="49.5">
      <c r="A335" s="19" t="s">
        <v>893</v>
      </c>
      <c r="B335" s="13">
        <v>4</v>
      </c>
      <c r="C335" s="19" t="s">
        <v>894</v>
      </c>
      <c r="D335" s="24">
        <v>91</v>
      </c>
      <c r="E335" s="11"/>
    </row>
    <row r="336" spans="1:5" s="2" customFormat="1" ht="49.5">
      <c r="A336" s="19" t="s">
        <v>893</v>
      </c>
      <c r="B336" s="13">
        <v>4</v>
      </c>
      <c r="C336" s="19" t="s">
        <v>894</v>
      </c>
      <c r="D336" s="24">
        <v>45</v>
      </c>
      <c r="E336" s="11"/>
    </row>
    <row r="337" spans="1:5" s="2" customFormat="1" ht="33">
      <c r="A337" s="19" t="s">
        <v>895</v>
      </c>
      <c r="B337" s="13">
        <v>7</v>
      </c>
      <c r="C337" s="19" t="s">
        <v>80</v>
      </c>
      <c r="D337" s="24">
        <v>67</v>
      </c>
      <c r="E337" s="11"/>
    </row>
    <row r="338" spans="1:5" s="2" customFormat="1" ht="33">
      <c r="A338" s="19" t="s">
        <v>896</v>
      </c>
      <c r="B338" s="13">
        <v>4</v>
      </c>
      <c r="C338" s="19" t="s">
        <v>897</v>
      </c>
      <c r="D338" s="24">
        <v>95</v>
      </c>
      <c r="E338" s="11"/>
    </row>
    <row r="339" spans="1:5" s="2" customFormat="1" ht="21">
      <c r="A339" s="19" t="s">
        <v>898</v>
      </c>
      <c r="B339" s="13">
        <v>7</v>
      </c>
      <c r="C339" s="19" t="s">
        <v>80</v>
      </c>
      <c r="D339" s="24">
        <v>103</v>
      </c>
      <c r="E339" s="11"/>
    </row>
    <row r="340" spans="1:5" s="2" customFormat="1" ht="33">
      <c r="A340" s="19" t="s">
        <v>899</v>
      </c>
      <c r="B340" s="13">
        <v>4</v>
      </c>
      <c r="C340" s="19" t="s">
        <v>900</v>
      </c>
      <c r="D340" s="24">
        <v>66</v>
      </c>
      <c r="E340" s="11"/>
    </row>
    <row r="341" spans="1:5" s="2" customFormat="1" ht="33">
      <c r="A341" s="19" t="s">
        <v>901</v>
      </c>
      <c r="B341" s="13">
        <v>4</v>
      </c>
      <c r="C341" s="19" t="s">
        <v>902</v>
      </c>
      <c r="D341" s="24">
        <v>8</v>
      </c>
      <c r="E341" s="11"/>
    </row>
    <row r="342" spans="1:5" s="2" customFormat="1" ht="33">
      <c r="A342" s="19" t="s">
        <v>903</v>
      </c>
      <c r="B342" s="13">
        <v>7</v>
      </c>
      <c r="C342" s="19" t="s">
        <v>80</v>
      </c>
      <c r="D342" s="24">
        <v>86</v>
      </c>
      <c r="E342" s="11"/>
    </row>
    <row r="343" spans="1:5" s="2" customFormat="1" ht="21">
      <c r="A343" s="19" t="s">
        <v>904</v>
      </c>
      <c r="B343" s="13">
        <v>7</v>
      </c>
      <c r="C343" s="19" t="s">
        <v>80</v>
      </c>
      <c r="D343" s="24">
        <v>48</v>
      </c>
      <c r="E343" s="11"/>
    </row>
    <row r="344" spans="1:5" s="2" customFormat="1" ht="33">
      <c r="A344" s="19" t="s">
        <v>905</v>
      </c>
      <c r="B344" s="13">
        <v>4</v>
      </c>
      <c r="C344" s="19" t="s">
        <v>906</v>
      </c>
      <c r="D344" s="24">
        <v>70</v>
      </c>
      <c r="E344" s="11"/>
    </row>
    <row r="345" spans="1:5" s="2" customFormat="1" ht="49.5">
      <c r="A345" s="19" t="s">
        <v>883</v>
      </c>
      <c r="B345" s="13">
        <v>7</v>
      </c>
      <c r="C345" s="19" t="s">
        <v>80</v>
      </c>
      <c r="D345" s="24">
        <v>14</v>
      </c>
      <c r="E345" s="11"/>
    </row>
    <row r="346" spans="1:5" s="2" customFormat="1" ht="66">
      <c r="A346" s="19" t="s">
        <v>907</v>
      </c>
      <c r="B346" s="13">
        <v>7</v>
      </c>
      <c r="C346" s="19" t="s">
        <v>80</v>
      </c>
      <c r="D346" s="24">
        <v>147</v>
      </c>
      <c r="E346" s="11"/>
    </row>
    <row r="347" spans="1:5" s="2" customFormat="1" ht="49.5">
      <c r="A347" s="19" t="s">
        <v>908</v>
      </c>
      <c r="B347" s="13" t="s">
        <v>72</v>
      </c>
      <c r="C347" s="19" t="s">
        <v>909</v>
      </c>
      <c r="D347" s="24">
        <v>110</v>
      </c>
      <c r="E347" s="11"/>
    </row>
    <row r="348" spans="1:5" s="2" customFormat="1" ht="49.5">
      <c r="A348" s="19" t="s">
        <v>910</v>
      </c>
      <c r="B348" s="13">
        <v>4</v>
      </c>
      <c r="C348" s="19" t="s">
        <v>911</v>
      </c>
      <c r="D348" s="24">
        <v>26</v>
      </c>
      <c r="E348" s="11"/>
    </row>
    <row r="349" spans="1:5" s="2" customFormat="1" ht="82.5">
      <c r="A349" s="19" t="s">
        <v>912</v>
      </c>
      <c r="B349" s="13">
        <v>4</v>
      </c>
      <c r="C349" s="19" t="s">
        <v>913</v>
      </c>
      <c r="D349" s="24">
        <v>90</v>
      </c>
      <c r="E349" s="11"/>
    </row>
    <row r="350" spans="1:5" s="2" customFormat="1" ht="82.5">
      <c r="A350" s="19" t="s">
        <v>914</v>
      </c>
      <c r="B350" s="13">
        <v>4</v>
      </c>
      <c r="C350" s="19" t="s">
        <v>913</v>
      </c>
      <c r="D350" s="24">
        <v>13</v>
      </c>
      <c r="E350" s="11"/>
    </row>
    <row r="351" spans="1:5" s="2" customFormat="1" ht="49.5">
      <c r="A351" s="19" t="s">
        <v>915</v>
      </c>
      <c r="B351" s="13">
        <v>4</v>
      </c>
      <c r="C351" s="19" t="s">
        <v>916</v>
      </c>
      <c r="D351" s="24">
        <v>86</v>
      </c>
      <c r="E351" s="11"/>
    </row>
    <row r="352" spans="1:5" s="2" customFormat="1" ht="49.5">
      <c r="A352" s="19" t="s">
        <v>917</v>
      </c>
      <c r="B352" s="13" t="s">
        <v>74</v>
      </c>
      <c r="C352" s="19" t="s">
        <v>918</v>
      </c>
      <c r="D352" s="24">
        <v>81</v>
      </c>
      <c r="E352" s="11"/>
    </row>
    <row r="353" spans="1:5" s="2" customFormat="1" ht="33">
      <c r="A353" s="19" t="s">
        <v>919</v>
      </c>
      <c r="B353" s="13">
        <v>7</v>
      </c>
      <c r="C353" s="19" t="s">
        <v>80</v>
      </c>
      <c r="D353" s="24">
        <v>33</v>
      </c>
      <c r="E353" s="11"/>
    </row>
    <row r="354" spans="1:5" s="2" customFormat="1" ht="49.5">
      <c r="A354" s="19" t="s">
        <v>920</v>
      </c>
      <c r="B354" s="13">
        <v>7</v>
      </c>
      <c r="C354" s="19" t="s">
        <v>80</v>
      </c>
      <c r="D354" s="24">
        <v>102</v>
      </c>
      <c r="E354" s="11"/>
    </row>
    <row r="355" spans="1:5" s="2" customFormat="1" ht="49.5">
      <c r="A355" s="19" t="s">
        <v>75</v>
      </c>
      <c r="B355" s="13">
        <v>4</v>
      </c>
      <c r="C355" s="19" t="s">
        <v>921</v>
      </c>
      <c r="D355" s="24">
        <v>80</v>
      </c>
      <c r="E355" s="11"/>
    </row>
    <row r="356" spans="1:5" s="2" customFormat="1" ht="33">
      <c r="A356" s="19" t="s">
        <v>922</v>
      </c>
      <c r="B356" s="13">
        <v>4</v>
      </c>
      <c r="C356" s="19" t="s">
        <v>923</v>
      </c>
      <c r="D356" s="24">
        <v>100</v>
      </c>
      <c r="E356" s="11"/>
    </row>
    <row r="357" spans="1:5" s="2" customFormat="1" ht="33">
      <c r="A357" s="19" t="s">
        <v>924</v>
      </c>
      <c r="B357" s="13">
        <v>4</v>
      </c>
      <c r="C357" s="19" t="s">
        <v>925</v>
      </c>
      <c r="D357" s="24">
        <v>33</v>
      </c>
      <c r="E357" s="11"/>
    </row>
    <row r="358" spans="1:5" s="2" customFormat="1" ht="33">
      <c r="A358" s="19" t="s">
        <v>924</v>
      </c>
      <c r="B358" s="13">
        <v>4</v>
      </c>
      <c r="C358" s="19" t="s">
        <v>926</v>
      </c>
      <c r="D358" s="24">
        <v>31</v>
      </c>
      <c r="E358" s="11"/>
    </row>
    <row r="359" spans="1:5" s="2" customFormat="1" ht="33">
      <c r="A359" s="19" t="s">
        <v>927</v>
      </c>
      <c r="B359" s="13">
        <v>4</v>
      </c>
      <c r="C359" s="19" t="s">
        <v>928</v>
      </c>
      <c r="D359" s="24">
        <v>60</v>
      </c>
      <c r="E359" s="11"/>
    </row>
    <row r="360" spans="1:5" s="2" customFormat="1" ht="66">
      <c r="A360" s="19" t="s">
        <v>929</v>
      </c>
      <c r="B360" s="13">
        <v>4</v>
      </c>
      <c r="C360" s="19" t="s">
        <v>930</v>
      </c>
      <c r="D360" s="24">
        <v>80</v>
      </c>
      <c r="E360" s="11"/>
    </row>
    <row r="361" spans="1:5" s="2" customFormat="1" ht="33">
      <c r="A361" s="19" t="s">
        <v>931</v>
      </c>
      <c r="B361" s="13">
        <v>7</v>
      </c>
      <c r="C361" s="19" t="s">
        <v>932</v>
      </c>
      <c r="D361" s="24">
        <v>27</v>
      </c>
      <c r="E361" s="11"/>
    </row>
    <row r="362" spans="1:5" s="2" customFormat="1" ht="33">
      <c r="A362" s="19" t="s">
        <v>933</v>
      </c>
      <c r="B362" s="13">
        <v>4</v>
      </c>
      <c r="C362" s="19" t="s">
        <v>934</v>
      </c>
      <c r="D362" s="24">
        <v>80</v>
      </c>
      <c r="E362" s="11"/>
    </row>
    <row r="363" spans="1:5" s="2" customFormat="1" ht="66">
      <c r="A363" s="19" t="s">
        <v>935</v>
      </c>
      <c r="B363" s="13">
        <v>4</v>
      </c>
      <c r="C363" s="19" t="s">
        <v>936</v>
      </c>
      <c r="D363" s="24">
        <v>116</v>
      </c>
      <c r="E363" s="11"/>
    </row>
    <row r="364" spans="1:5" s="2" customFormat="1" ht="66">
      <c r="A364" s="19" t="s">
        <v>937</v>
      </c>
      <c r="B364" s="13">
        <v>4</v>
      </c>
      <c r="C364" s="19" t="s">
        <v>938</v>
      </c>
      <c r="D364" s="24">
        <v>75</v>
      </c>
      <c r="E364" s="11"/>
    </row>
    <row r="365" spans="1:5" s="2" customFormat="1" ht="33">
      <c r="A365" s="19" t="s">
        <v>939</v>
      </c>
      <c r="B365" s="13">
        <v>4</v>
      </c>
      <c r="C365" s="19" t="s">
        <v>940</v>
      </c>
      <c r="D365" s="24">
        <v>30</v>
      </c>
      <c r="E365" s="11"/>
    </row>
    <row r="366" spans="1:5" s="2" customFormat="1" ht="49.5">
      <c r="A366" s="19" t="s">
        <v>941</v>
      </c>
      <c r="B366" s="13">
        <v>7</v>
      </c>
      <c r="C366" s="19" t="s">
        <v>942</v>
      </c>
      <c r="D366" s="24">
        <v>42</v>
      </c>
      <c r="E366" s="11"/>
    </row>
    <row r="367" spans="1:5" s="2" customFormat="1" ht="49.5">
      <c r="A367" s="19" t="s">
        <v>941</v>
      </c>
      <c r="B367" s="13">
        <v>7</v>
      </c>
      <c r="C367" s="19" t="s">
        <v>942</v>
      </c>
      <c r="D367" s="24">
        <v>42</v>
      </c>
      <c r="E367" s="11"/>
    </row>
    <row r="368" spans="1:5" s="2" customFormat="1" ht="49.5">
      <c r="A368" s="19" t="s">
        <v>941</v>
      </c>
      <c r="B368" s="13">
        <v>7</v>
      </c>
      <c r="C368" s="19" t="s">
        <v>942</v>
      </c>
      <c r="D368" s="24">
        <v>109</v>
      </c>
      <c r="E368" s="11"/>
    </row>
    <row r="369" spans="1:5" s="2" customFormat="1" ht="21">
      <c r="A369" s="19" t="s">
        <v>943</v>
      </c>
      <c r="B369" s="13">
        <v>4</v>
      </c>
      <c r="C369" s="19" t="s">
        <v>944</v>
      </c>
      <c r="D369" s="24">
        <v>31</v>
      </c>
      <c r="E369" s="11"/>
    </row>
    <row r="370" spans="1:5" s="2" customFormat="1" ht="49.5">
      <c r="A370" s="19" t="s">
        <v>945</v>
      </c>
      <c r="B370" s="13">
        <v>4</v>
      </c>
      <c r="C370" s="19" t="s">
        <v>946</v>
      </c>
      <c r="D370" s="24">
        <v>108</v>
      </c>
      <c r="E370" s="11"/>
    </row>
    <row r="371" spans="1:5" s="2" customFormat="1" ht="82.5">
      <c r="A371" s="19" t="s">
        <v>947</v>
      </c>
      <c r="B371" s="13">
        <v>4</v>
      </c>
      <c r="C371" s="19" t="s">
        <v>948</v>
      </c>
      <c r="D371" s="24">
        <v>94</v>
      </c>
      <c r="E371" s="11"/>
    </row>
    <row r="372" spans="1:5" s="2" customFormat="1" ht="33">
      <c r="A372" s="19" t="s">
        <v>949</v>
      </c>
      <c r="B372" s="13">
        <v>4</v>
      </c>
      <c r="C372" s="19" t="s">
        <v>950</v>
      </c>
      <c r="D372" s="24">
        <v>43</v>
      </c>
      <c r="E372" s="11"/>
    </row>
    <row r="373" spans="1:5" s="2" customFormat="1" ht="115.5">
      <c r="A373" s="19" t="s">
        <v>951</v>
      </c>
      <c r="B373" s="13">
        <v>4</v>
      </c>
      <c r="C373" s="19" t="s">
        <v>952</v>
      </c>
      <c r="D373" s="24">
        <v>84</v>
      </c>
      <c r="E373" s="11"/>
    </row>
    <row r="374" spans="1:5" s="2" customFormat="1" ht="82.5">
      <c r="A374" s="19" t="s">
        <v>953</v>
      </c>
      <c r="B374" s="13">
        <v>4</v>
      </c>
      <c r="C374" s="19" t="s">
        <v>954</v>
      </c>
      <c r="D374" s="24">
        <v>15</v>
      </c>
      <c r="E374" s="11"/>
    </row>
    <row r="375" spans="1:5" s="2" customFormat="1" ht="49.5">
      <c r="A375" s="19" t="s">
        <v>955</v>
      </c>
      <c r="B375" s="13">
        <v>4</v>
      </c>
      <c r="C375" s="19" t="s">
        <v>956</v>
      </c>
      <c r="D375" s="24">
        <v>77</v>
      </c>
      <c r="E375" s="11"/>
    </row>
    <row r="376" spans="1:5" s="2" customFormat="1" ht="33">
      <c r="A376" s="19" t="s">
        <v>957</v>
      </c>
      <c r="B376" s="13">
        <v>4</v>
      </c>
      <c r="C376" s="19" t="s">
        <v>958</v>
      </c>
      <c r="D376" s="24">
        <v>118</v>
      </c>
      <c r="E376" s="11"/>
    </row>
    <row r="377" spans="1:5" s="2" customFormat="1" ht="33">
      <c r="A377" s="19" t="s">
        <v>959</v>
      </c>
      <c r="B377" s="13">
        <v>4</v>
      </c>
      <c r="C377" s="19" t="s">
        <v>960</v>
      </c>
      <c r="D377" s="24">
        <v>15</v>
      </c>
      <c r="E377" s="11"/>
    </row>
    <row r="378" spans="1:5" s="2" customFormat="1" ht="33">
      <c r="A378" s="19" t="s">
        <v>959</v>
      </c>
      <c r="B378" s="13">
        <v>4</v>
      </c>
      <c r="C378" s="19" t="s">
        <v>961</v>
      </c>
      <c r="D378" s="24">
        <v>15</v>
      </c>
      <c r="E378" s="11"/>
    </row>
    <row r="379" spans="1:5" s="2" customFormat="1" ht="33">
      <c r="A379" s="19" t="s">
        <v>962</v>
      </c>
      <c r="B379" s="13">
        <v>4</v>
      </c>
      <c r="C379" s="19" t="s">
        <v>963</v>
      </c>
      <c r="D379" s="24">
        <v>84</v>
      </c>
      <c r="E379" s="11"/>
    </row>
    <row r="380" spans="1:5" s="2" customFormat="1" ht="49.5">
      <c r="A380" s="19" t="s">
        <v>964</v>
      </c>
      <c r="B380" s="13">
        <v>9</v>
      </c>
      <c r="C380" s="19" t="s">
        <v>965</v>
      </c>
      <c r="D380" s="24">
        <v>60</v>
      </c>
      <c r="E380" s="11"/>
    </row>
    <row r="381" spans="1:5" s="2" customFormat="1" ht="49.5">
      <c r="A381" s="19" t="s">
        <v>957</v>
      </c>
      <c r="B381" s="13">
        <v>4</v>
      </c>
      <c r="C381" s="19" t="s">
        <v>966</v>
      </c>
      <c r="D381" s="24">
        <v>2</v>
      </c>
      <c r="E381" s="11"/>
    </row>
    <row r="382" spans="1:5" s="2" customFormat="1" ht="33">
      <c r="A382" s="19" t="s">
        <v>967</v>
      </c>
      <c r="B382" s="13">
        <v>7</v>
      </c>
      <c r="C382" s="19" t="s">
        <v>968</v>
      </c>
      <c r="D382" s="24">
        <v>60</v>
      </c>
      <c r="E382" s="11"/>
    </row>
    <row r="383" spans="1:5" s="2" customFormat="1" ht="82.5">
      <c r="A383" s="19" t="s">
        <v>969</v>
      </c>
      <c r="B383" s="13">
        <v>4</v>
      </c>
      <c r="C383" s="19" t="s">
        <v>970</v>
      </c>
      <c r="D383" s="24">
        <v>61</v>
      </c>
      <c r="E383" s="11"/>
    </row>
    <row r="384" spans="1:5" s="2" customFormat="1" ht="82.5">
      <c r="A384" s="19" t="s">
        <v>971</v>
      </c>
      <c r="B384" s="13">
        <v>4</v>
      </c>
      <c r="C384" s="19" t="s">
        <v>972</v>
      </c>
      <c r="D384" s="24">
        <v>106</v>
      </c>
      <c r="E384" s="11"/>
    </row>
    <row r="385" spans="1:5" s="2" customFormat="1" ht="49.5">
      <c r="A385" s="19" t="s">
        <v>973</v>
      </c>
      <c r="B385" s="13">
        <v>4</v>
      </c>
      <c r="C385" s="19" t="s">
        <v>974</v>
      </c>
      <c r="D385" s="24">
        <v>59</v>
      </c>
      <c r="E385" s="11"/>
    </row>
    <row r="386" spans="1:5" s="2" customFormat="1" ht="49.5">
      <c r="A386" s="19" t="s">
        <v>975</v>
      </c>
      <c r="B386" s="13">
        <v>4</v>
      </c>
      <c r="C386" s="19" t="s">
        <v>976</v>
      </c>
      <c r="D386" s="24">
        <v>44</v>
      </c>
      <c r="E386" s="11"/>
    </row>
    <row r="387" spans="1:5" s="2" customFormat="1" ht="33">
      <c r="A387" s="19" t="s">
        <v>977</v>
      </c>
      <c r="B387" s="13">
        <v>4</v>
      </c>
      <c r="C387" s="19" t="s">
        <v>978</v>
      </c>
      <c r="D387" s="24">
        <v>94</v>
      </c>
      <c r="E387" s="11"/>
    </row>
    <row r="388" spans="1:5" s="2" customFormat="1" ht="33">
      <c r="A388" s="19" t="s">
        <v>979</v>
      </c>
      <c r="B388" s="13">
        <v>7</v>
      </c>
      <c r="C388" s="19" t="s">
        <v>980</v>
      </c>
      <c r="D388" s="24">
        <v>28</v>
      </c>
      <c r="E388" s="11"/>
    </row>
    <row r="389" spans="1:5" s="2" customFormat="1" ht="49.5">
      <c r="A389" s="19" t="s">
        <v>981</v>
      </c>
      <c r="B389" s="13" t="s">
        <v>76</v>
      </c>
      <c r="C389" s="19" t="s">
        <v>982</v>
      </c>
      <c r="D389" s="24">
        <v>63</v>
      </c>
      <c r="E389" s="11"/>
    </row>
    <row r="390" spans="1:5" s="2" customFormat="1" ht="49.5">
      <c r="A390" s="19" t="s">
        <v>983</v>
      </c>
      <c r="B390" s="13">
        <v>4</v>
      </c>
      <c r="C390" s="19" t="s">
        <v>984</v>
      </c>
      <c r="D390" s="24">
        <v>154</v>
      </c>
      <c r="E390" s="11"/>
    </row>
    <row r="391" spans="1:5" s="2" customFormat="1" ht="33">
      <c r="A391" s="19" t="s">
        <v>979</v>
      </c>
      <c r="B391" s="13">
        <v>7</v>
      </c>
      <c r="C391" s="19" t="s">
        <v>985</v>
      </c>
      <c r="D391" s="24">
        <v>28</v>
      </c>
      <c r="E391" s="11"/>
    </row>
    <row r="392" spans="1:5" s="2" customFormat="1" ht="49.5">
      <c r="A392" s="19" t="s">
        <v>986</v>
      </c>
      <c r="B392" s="13">
        <v>7</v>
      </c>
      <c r="C392" s="19" t="s">
        <v>987</v>
      </c>
      <c r="D392" s="24">
        <v>33</v>
      </c>
      <c r="E392" s="11"/>
    </row>
    <row r="393" spans="1:5" s="2" customFormat="1" ht="33">
      <c r="A393" s="19" t="s">
        <v>988</v>
      </c>
      <c r="B393" s="13">
        <v>4</v>
      </c>
      <c r="C393" s="19" t="s">
        <v>989</v>
      </c>
      <c r="D393" s="24">
        <v>100</v>
      </c>
      <c r="E393" s="11"/>
    </row>
    <row r="394" spans="1:5" s="2" customFormat="1" ht="33">
      <c r="A394" s="19" t="s">
        <v>990</v>
      </c>
      <c r="B394" s="13">
        <v>4</v>
      </c>
      <c r="C394" s="19" t="s">
        <v>991</v>
      </c>
      <c r="D394" s="24">
        <v>53</v>
      </c>
      <c r="E394" s="11"/>
    </row>
    <row r="395" spans="1:5" s="2" customFormat="1" ht="33">
      <c r="A395" s="19" t="s">
        <v>992</v>
      </c>
      <c r="B395" s="13">
        <v>7</v>
      </c>
      <c r="C395" s="19" t="s">
        <v>80</v>
      </c>
      <c r="D395" s="24">
        <v>80</v>
      </c>
      <c r="E395" s="11"/>
    </row>
    <row r="396" spans="1:5" s="2" customFormat="1" ht="33">
      <c r="A396" s="19" t="s">
        <v>993</v>
      </c>
      <c r="B396" s="13">
        <v>4</v>
      </c>
      <c r="C396" s="19" t="s">
        <v>994</v>
      </c>
      <c r="D396" s="24">
        <v>159</v>
      </c>
      <c r="E396" s="11"/>
    </row>
    <row r="397" spans="1:5" s="2" customFormat="1" ht="33">
      <c r="A397" s="19" t="s">
        <v>995</v>
      </c>
      <c r="B397" s="13">
        <v>7</v>
      </c>
      <c r="C397" s="19" t="s">
        <v>80</v>
      </c>
      <c r="D397" s="24">
        <v>35</v>
      </c>
      <c r="E397" s="11"/>
    </row>
    <row r="398" spans="1:5" s="2" customFormat="1" ht="49.5">
      <c r="A398" s="19" t="s">
        <v>996</v>
      </c>
      <c r="B398" s="13">
        <v>7</v>
      </c>
      <c r="C398" s="19" t="s">
        <v>80</v>
      </c>
      <c r="D398" s="24">
        <v>39</v>
      </c>
      <c r="E398" s="11"/>
    </row>
    <row r="399" spans="1:5" s="2" customFormat="1" ht="33">
      <c r="A399" s="19" t="s">
        <v>997</v>
      </c>
      <c r="B399" s="13">
        <v>4</v>
      </c>
      <c r="C399" s="19" t="s">
        <v>998</v>
      </c>
      <c r="D399" s="24">
        <v>57</v>
      </c>
      <c r="E399" s="11"/>
    </row>
    <row r="400" spans="1:5" s="2" customFormat="1" ht="49.5">
      <c r="A400" s="19" t="s">
        <v>999</v>
      </c>
      <c r="B400" s="13">
        <v>7</v>
      </c>
      <c r="C400" s="19" t="s">
        <v>80</v>
      </c>
      <c r="D400" s="24">
        <v>45</v>
      </c>
      <c r="E400" s="11"/>
    </row>
    <row r="401" spans="1:5" s="2" customFormat="1" ht="33">
      <c r="A401" s="19" t="s">
        <v>993</v>
      </c>
      <c r="B401" s="13">
        <v>4</v>
      </c>
      <c r="C401" s="19" t="s">
        <v>1000</v>
      </c>
      <c r="D401" s="24">
        <v>21</v>
      </c>
      <c r="E401" s="11"/>
    </row>
    <row r="402" spans="1:5" s="2" customFormat="1" ht="49.5">
      <c r="A402" s="19" t="s">
        <v>999</v>
      </c>
      <c r="B402" s="13">
        <v>7</v>
      </c>
      <c r="C402" s="19" t="s">
        <v>80</v>
      </c>
      <c r="D402" s="24">
        <v>37</v>
      </c>
      <c r="E402" s="11"/>
    </row>
    <row r="403" spans="1:5" s="2" customFormat="1" ht="66">
      <c r="A403" s="19" t="s">
        <v>1001</v>
      </c>
      <c r="B403" s="13">
        <v>4</v>
      </c>
      <c r="C403" s="19" t="s">
        <v>1002</v>
      </c>
      <c r="D403" s="24">
        <v>47</v>
      </c>
      <c r="E403" s="11"/>
    </row>
    <row r="404" spans="1:5" s="2" customFormat="1" ht="49.5">
      <c r="A404" s="19" t="s">
        <v>1003</v>
      </c>
      <c r="B404" s="13" t="s">
        <v>77</v>
      </c>
      <c r="C404" s="19" t="s">
        <v>1004</v>
      </c>
      <c r="D404" s="24">
        <v>75</v>
      </c>
      <c r="E404" s="11"/>
    </row>
    <row r="405" spans="1:5" s="2" customFormat="1" ht="33">
      <c r="A405" s="19" t="s">
        <v>993</v>
      </c>
      <c r="B405" s="13">
        <v>4</v>
      </c>
      <c r="C405" s="19" t="s">
        <v>1005</v>
      </c>
      <c r="D405" s="24">
        <v>27</v>
      </c>
      <c r="E405" s="11"/>
    </row>
    <row r="406" spans="1:5" s="2" customFormat="1" ht="33">
      <c r="A406" s="19" t="s">
        <v>1006</v>
      </c>
      <c r="B406" s="13">
        <v>4</v>
      </c>
      <c r="C406" s="19" t="s">
        <v>1007</v>
      </c>
      <c r="D406" s="24">
        <v>34</v>
      </c>
      <c r="E406" s="11"/>
    </row>
    <row r="407" spans="1:5" s="2" customFormat="1" ht="49.5">
      <c r="A407" s="19" t="s">
        <v>1008</v>
      </c>
      <c r="B407" s="13">
        <v>7</v>
      </c>
      <c r="C407" s="19" t="s">
        <v>80</v>
      </c>
      <c r="D407" s="24">
        <v>109</v>
      </c>
      <c r="E407" s="11"/>
    </row>
    <row r="408" spans="1:5" s="2" customFormat="1" ht="33">
      <c r="A408" s="19" t="s">
        <v>1009</v>
      </c>
      <c r="B408" s="13">
        <v>7</v>
      </c>
      <c r="C408" s="19" t="s">
        <v>80</v>
      </c>
      <c r="D408" s="24">
        <v>43</v>
      </c>
      <c r="E408" s="11"/>
    </row>
    <row r="409" spans="1:5" s="2" customFormat="1" ht="33">
      <c r="A409" s="19" t="s">
        <v>1009</v>
      </c>
      <c r="B409" s="13">
        <v>7</v>
      </c>
      <c r="C409" s="19" t="s">
        <v>1010</v>
      </c>
      <c r="D409" s="24">
        <v>204</v>
      </c>
      <c r="E409" s="11"/>
    </row>
    <row r="410" spans="1:5" s="2" customFormat="1" ht="33">
      <c r="A410" s="19" t="s">
        <v>993</v>
      </c>
      <c r="B410" s="13">
        <v>4</v>
      </c>
      <c r="C410" s="19" t="s">
        <v>1011</v>
      </c>
      <c r="D410" s="24">
        <v>38</v>
      </c>
      <c r="E410" s="11"/>
    </row>
    <row r="411" spans="1:5" s="2" customFormat="1" ht="33">
      <c r="A411" s="19" t="s">
        <v>1009</v>
      </c>
      <c r="B411" s="13">
        <v>7</v>
      </c>
      <c r="C411" s="19" t="s">
        <v>80</v>
      </c>
      <c r="D411" s="24">
        <v>82</v>
      </c>
      <c r="E411" s="11"/>
    </row>
    <row r="412" spans="1:5" s="2" customFormat="1" ht="21">
      <c r="A412" s="19" t="s">
        <v>1012</v>
      </c>
      <c r="B412" s="13">
        <v>7</v>
      </c>
      <c r="C412" s="19" t="s">
        <v>1013</v>
      </c>
      <c r="D412" s="24">
        <v>27</v>
      </c>
      <c r="E412" s="11"/>
    </row>
    <row r="413" spans="1:5" s="2" customFormat="1" ht="49.5">
      <c r="A413" s="19" t="s">
        <v>999</v>
      </c>
      <c r="B413" s="13">
        <v>7</v>
      </c>
      <c r="C413" s="19" t="s">
        <v>1014</v>
      </c>
      <c r="D413" s="24">
        <v>39</v>
      </c>
      <c r="E413" s="11"/>
    </row>
    <row r="414" spans="1:5" s="2" customFormat="1" ht="33">
      <c r="A414" s="19" t="s">
        <v>1015</v>
      </c>
      <c r="B414" s="13">
        <v>4</v>
      </c>
      <c r="C414" s="19" t="s">
        <v>1016</v>
      </c>
      <c r="D414" s="24">
        <v>38</v>
      </c>
      <c r="E414" s="11"/>
    </row>
    <row r="415" spans="1:5" s="2" customFormat="1" ht="49.5">
      <c r="A415" s="19" t="s">
        <v>1017</v>
      </c>
      <c r="B415" s="13">
        <v>4</v>
      </c>
      <c r="C415" s="19" t="s">
        <v>1018</v>
      </c>
      <c r="D415" s="24">
        <v>25</v>
      </c>
      <c r="E415" s="11"/>
    </row>
    <row r="416" spans="1:5" s="2" customFormat="1" ht="49.5">
      <c r="A416" s="19" t="s">
        <v>1008</v>
      </c>
      <c r="B416" s="13">
        <v>7</v>
      </c>
      <c r="C416" s="19" t="s">
        <v>80</v>
      </c>
      <c r="D416" s="24">
        <v>170</v>
      </c>
      <c r="E416" s="11"/>
    </row>
    <row r="417" spans="1:5" s="2" customFormat="1" ht="49.5">
      <c r="A417" s="19" t="s">
        <v>1019</v>
      </c>
      <c r="B417" s="13" t="s">
        <v>77</v>
      </c>
      <c r="C417" s="19" t="s">
        <v>1020</v>
      </c>
      <c r="D417" s="24">
        <v>93</v>
      </c>
      <c r="E417" s="11"/>
    </row>
    <row r="418" spans="1:5" s="2" customFormat="1" ht="33">
      <c r="A418" s="19" t="s">
        <v>1021</v>
      </c>
      <c r="B418" s="13">
        <v>7</v>
      </c>
      <c r="C418" s="19" t="s">
        <v>80</v>
      </c>
      <c r="D418" s="24">
        <v>40</v>
      </c>
      <c r="E418" s="11"/>
    </row>
    <row r="419" spans="1:5" s="2" customFormat="1" ht="33">
      <c r="A419" s="19" t="s">
        <v>995</v>
      </c>
      <c r="B419" s="13">
        <v>4</v>
      </c>
      <c r="C419" s="19" t="s">
        <v>1022</v>
      </c>
      <c r="D419" s="24">
        <v>88</v>
      </c>
      <c r="E419" s="11"/>
    </row>
    <row r="420" spans="1:5" s="2" customFormat="1" ht="33">
      <c r="A420" s="19" t="s">
        <v>1023</v>
      </c>
      <c r="B420" s="13">
        <v>4</v>
      </c>
      <c r="C420" s="19" t="s">
        <v>1024</v>
      </c>
      <c r="D420" s="24">
        <v>43</v>
      </c>
      <c r="E420" s="11"/>
    </row>
    <row r="421" spans="1:5" s="2" customFormat="1" ht="33">
      <c r="A421" s="19" t="s">
        <v>1025</v>
      </c>
      <c r="B421" s="13" t="s">
        <v>77</v>
      </c>
      <c r="C421" s="19" t="s">
        <v>1026</v>
      </c>
      <c r="D421" s="24">
        <v>42</v>
      </c>
      <c r="E421" s="11"/>
    </row>
    <row r="422" spans="1:5" s="2" customFormat="1" ht="49.5">
      <c r="A422" s="19" t="s">
        <v>1027</v>
      </c>
      <c r="B422" s="13">
        <v>4</v>
      </c>
      <c r="C422" s="19" t="s">
        <v>1028</v>
      </c>
      <c r="D422" s="24">
        <v>33</v>
      </c>
      <c r="E422" s="11"/>
    </row>
    <row r="423" spans="1:5" s="2" customFormat="1" ht="33">
      <c r="A423" s="19" t="s">
        <v>1029</v>
      </c>
      <c r="B423" s="13">
        <v>4</v>
      </c>
      <c r="C423" s="19" t="s">
        <v>1030</v>
      </c>
      <c r="D423" s="24">
        <v>60</v>
      </c>
      <c r="E423" s="11"/>
    </row>
    <row r="424" spans="1:5" s="2" customFormat="1" ht="49.5">
      <c r="A424" s="19" t="s">
        <v>1031</v>
      </c>
      <c r="B424" s="13" t="s">
        <v>78</v>
      </c>
      <c r="C424" s="19" t="s">
        <v>1032</v>
      </c>
      <c r="D424" s="24">
        <v>91</v>
      </c>
      <c r="E424" s="11"/>
    </row>
    <row r="425" spans="1:5" s="2" customFormat="1" ht="33">
      <c r="A425" s="19" t="s">
        <v>1025</v>
      </c>
      <c r="B425" s="13">
        <v>4</v>
      </c>
      <c r="C425" s="19" t="s">
        <v>1033</v>
      </c>
      <c r="D425" s="24">
        <v>72</v>
      </c>
      <c r="E425" s="11"/>
    </row>
    <row r="426" spans="1:5" s="2" customFormat="1" ht="49.5">
      <c r="A426" s="19" t="s">
        <v>1034</v>
      </c>
      <c r="B426" s="13">
        <v>4</v>
      </c>
      <c r="C426" s="19" t="s">
        <v>1035</v>
      </c>
      <c r="D426" s="24">
        <v>94</v>
      </c>
      <c r="E426" s="11"/>
    </row>
    <row r="427" spans="1:5" s="2" customFormat="1" ht="33">
      <c r="A427" s="19" t="s">
        <v>1036</v>
      </c>
      <c r="B427" s="13" t="s">
        <v>78</v>
      </c>
      <c r="C427" s="19" t="s">
        <v>1037</v>
      </c>
      <c r="D427" s="24">
        <v>73</v>
      </c>
      <c r="E427" s="11"/>
    </row>
    <row r="428" spans="1:5" s="2" customFormat="1" ht="33">
      <c r="A428" s="19" t="s">
        <v>1009</v>
      </c>
      <c r="B428" s="13">
        <v>7</v>
      </c>
      <c r="C428" s="19" t="s">
        <v>80</v>
      </c>
      <c r="D428" s="24">
        <v>104</v>
      </c>
      <c r="E428" s="11"/>
    </row>
    <row r="429" spans="1:5" s="2" customFormat="1" ht="33">
      <c r="A429" s="19" t="s">
        <v>1038</v>
      </c>
      <c r="B429" s="13">
        <v>7</v>
      </c>
      <c r="C429" s="19" t="s">
        <v>80</v>
      </c>
      <c r="D429" s="24">
        <v>109</v>
      </c>
      <c r="E429" s="11"/>
    </row>
    <row r="430" spans="1:5" s="2" customFormat="1" ht="49.5">
      <c r="A430" s="19" t="s">
        <v>999</v>
      </c>
      <c r="B430" s="13">
        <v>7</v>
      </c>
      <c r="C430" s="19" t="s">
        <v>80</v>
      </c>
      <c r="D430" s="24">
        <v>42</v>
      </c>
      <c r="E430" s="11"/>
    </row>
    <row r="431" spans="1:5" s="2" customFormat="1" ht="49.5">
      <c r="A431" s="19" t="s">
        <v>999</v>
      </c>
      <c r="B431" s="13">
        <v>7</v>
      </c>
      <c r="C431" s="19" t="s">
        <v>80</v>
      </c>
      <c r="D431" s="24">
        <v>82</v>
      </c>
      <c r="E431" s="11"/>
    </row>
    <row r="432" spans="1:5" s="2" customFormat="1" ht="21">
      <c r="A432" s="19" t="s">
        <v>1039</v>
      </c>
      <c r="B432" s="13">
        <v>4</v>
      </c>
      <c r="C432" s="19" t="s">
        <v>1040</v>
      </c>
      <c r="D432" s="24">
        <v>11</v>
      </c>
      <c r="E432" s="11"/>
    </row>
    <row r="433" spans="1:5" s="2" customFormat="1" ht="21">
      <c r="A433" s="19" t="s">
        <v>1041</v>
      </c>
      <c r="B433" s="13">
        <v>4</v>
      </c>
      <c r="C433" s="19" t="s">
        <v>1040</v>
      </c>
      <c r="D433" s="24">
        <v>74</v>
      </c>
      <c r="E433" s="11"/>
    </row>
    <row r="434" spans="1:5" s="2" customFormat="1" ht="33">
      <c r="A434" s="19" t="s">
        <v>1042</v>
      </c>
      <c r="B434" s="13">
        <v>4</v>
      </c>
      <c r="C434" s="19" t="s">
        <v>1043</v>
      </c>
      <c r="D434" s="24">
        <v>50</v>
      </c>
      <c r="E434" s="11"/>
    </row>
    <row r="435" spans="1:5" s="2" customFormat="1" ht="33">
      <c r="A435" s="19" t="s">
        <v>1044</v>
      </c>
      <c r="B435" s="13">
        <v>4</v>
      </c>
      <c r="C435" s="19" t="s">
        <v>1045</v>
      </c>
      <c r="D435" s="24">
        <v>86</v>
      </c>
      <c r="E435" s="11"/>
    </row>
    <row r="436" spans="1:5" s="2" customFormat="1" ht="33">
      <c r="A436" s="19" t="s">
        <v>1046</v>
      </c>
      <c r="B436" s="13">
        <v>4</v>
      </c>
      <c r="C436" s="19" t="s">
        <v>1047</v>
      </c>
      <c r="D436" s="24">
        <v>46</v>
      </c>
      <c r="E436" s="11"/>
    </row>
    <row r="437" spans="1:5" s="2" customFormat="1" ht="82.5">
      <c r="A437" s="19" t="s">
        <v>1012</v>
      </c>
      <c r="B437" s="13" t="s">
        <v>77</v>
      </c>
      <c r="C437" s="19" t="s">
        <v>1048</v>
      </c>
      <c r="D437" s="24">
        <v>28</v>
      </c>
      <c r="E437" s="11"/>
    </row>
    <row r="438" spans="1:5" s="2" customFormat="1" ht="33">
      <c r="A438" s="19" t="s">
        <v>1049</v>
      </c>
      <c r="B438" s="13">
        <v>4</v>
      </c>
      <c r="C438" s="19" t="s">
        <v>1050</v>
      </c>
      <c r="D438" s="24">
        <v>52</v>
      </c>
      <c r="E438" s="11"/>
    </row>
    <row r="439" spans="1:5" s="2" customFormat="1" ht="33">
      <c r="A439" s="19" t="s">
        <v>1051</v>
      </c>
      <c r="B439" s="13">
        <v>4</v>
      </c>
      <c r="C439" s="19" t="s">
        <v>1050</v>
      </c>
      <c r="D439" s="24">
        <v>53</v>
      </c>
      <c r="E439" s="11"/>
    </row>
    <row r="440" spans="1:5" s="2" customFormat="1" ht="33">
      <c r="A440" s="19" t="s">
        <v>1009</v>
      </c>
      <c r="B440" s="13">
        <v>7</v>
      </c>
      <c r="C440" s="19" t="s">
        <v>1014</v>
      </c>
      <c r="D440" s="24">
        <v>33</v>
      </c>
      <c r="E440" s="11"/>
    </row>
    <row r="441" spans="1:5" s="2" customFormat="1" ht="49.5">
      <c r="A441" s="19" t="s">
        <v>999</v>
      </c>
      <c r="B441" s="13">
        <v>4</v>
      </c>
      <c r="C441" s="19" t="s">
        <v>1052</v>
      </c>
      <c r="D441" s="24">
        <v>115</v>
      </c>
      <c r="E441" s="11"/>
    </row>
    <row r="442" spans="1:5" s="2" customFormat="1" ht="33">
      <c r="A442" s="19" t="s">
        <v>1009</v>
      </c>
      <c r="B442" s="13">
        <v>7</v>
      </c>
      <c r="C442" s="19" t="s">
        <v>80</v>
      </c>
      <c r="D442" s="24">
        <v>92</v>
      </c>
      <c r="E442" s="11"/>
    </row>
    <row r="443" spans="1:5" s="2" customFormat="1" ht="49.5">
      <c r="A443" s="19" t="s">
        <v>1027</v>
      </c>
      <c r="B443" s="13">
        <v>4</v>
      </c>
      <c r="C443" s="19" t="s">
        <v>1053</v>
      </c>
      <c r="D443" s="24">
        <v>1</v>
      </c>
      <c r="E443" s="11"/>
    </row>
    <row r="444" spans="1:5" s="2" customFormat="1" ht="49.5">
      <c r="A444" s="19" t="s">
        <v>1019</v>
      </c>
      <c r="B444" s="13">
        <v>4</v>
      </c>
      <c r="C444" s="19" t="s">
        <v>1054</v>
      </c>
      <c r="D444" s="24">
        <v>124</v>
      </c>
      <c r="E444" s="11"/>
    </row>
    <row r="445" spans="1:5" s="2" customFormat="1" ht="33">
      <c r="A445" s="19" t="s">
        <v>1055</v>
      </c>
      <c r="B445" s="13">
        <v>4</v>
      </c>
      <c r="C445" s="19" t="s">
        <v>1056</v>
      </c>
      <c r="D445" s="24">
        <v>134</v>
      </c>
      <c r="E445" s="11"/>
    </row>
    <row r="446" spans="1:5" s="2" customFormat="1" ht="33">
      <c r="A446" s="19" t="s">
        <v>1051</v>
      </c>
      <c r="B446" s="13" t="s">
        <v>78</v>
      </c>
      <c r="C446" s="19" t="s">
        <v>1057</v>
      </c>
      <c r="D446" s="24">
        <v>28</v>
      </c>
      <c r="E446" s="11"/>
    </row>
    <row r="447" spans="1:5" s="2" customFormat="1" ht="33">
      <c r="A447" s="19" t="s">
        <v>1058</v>
      </c>
      <c r="B447" s="13" t="s">
        <v>77</v>
      </c>
      <c r="C447" s="19" t="s">
        <v>1059</v>
      </c>
      <c r="D447" s="24">
        <v>99</v>
      </c>
      <c r="E447" s="11"/>
    </row>
    <row r="448" spans="1:5" s="2" customFormat="1" ht="49.5">
      <c r="A448" s="19" t="s">
        <v>1027</v>
      </c>
      <c r="B448" s="13">
        <v>4</v>
      </c>
      <c r="C448" s="19" t="s">
        <v>1060</v>
      </c>
      <c r="D448" s="24">
        <v>108</v>
      </c>
      <c r="E448" s="11"/>
    </row>
    <row r="449" spans="1:5" s="2" customFormat="1" ht="33">
      <c r="A449" s="19" t="s">
        <v>1061</v>
      </c>
      <c r="B449" s="13">
        <v>4</v>
      </c>
      <c r="C449" s="19" t="s">
        <v>1062</v>
      </c>
      <c r="D449" s="24">
        <v>96</v>
      </c>
      <c r="E449" s="11"/>
    </row>
    <row r="450" spans="1:5" s="2" customFormat="1" ht="33">
      <c r="A450" s="19" t="s">
        <v>997</v>
      </c>
      <c r="B450" s="13">
        <v>4</v>
      </c>
      <c r="C450" s="19" t="s">
        <v>1063</v>
      </c>
      <c r="D450" s="24">
        <v>80</v>
      </c>
      <c r="E450" s="11"/>
    </row>
    <row r="451" spans="1:5" s="2" customFormat="1" ht="33">
      <c r="A451" s="19" t="s">
        <v>977</v>
      </c>
      <c r="B451" s="13">
        <v>4</v>
      </c>
      <c r="C451" s="19" t="s">
        <v>1063</v>
      </c>
      <c r="D451" s="24">
        <v>27</v>
      </c>
      <c r="E451" s="11"/>
    </row>
    <row r="452" spans="1:5" s="2" customFormat="1" ht="49.5">
      <c r="A452" s="19" t="s">
        <v>1019</v>
      </c>
      <c r="B452" s="13">
        <v>4</v>
      </c>
      <c r="C452" s="19" t="s">
        <v>1064</v>
      </c>
      <c r="D452" s="24">
        <v>90</v>
      </c>
      <c r="E452" s="11"/>
    </row>
    <row r="453" spans="1:5" s="2" customFormat="1" ht="33">
      <c r="A453" s="19" t="s">
        <v>1021</v>
      </c>
      <c r="B453" s="13">
        <v>7</v>
      </c>
      <c r="C453" s="19" t="s">
        <v>80</v>
      </c>
      <c r="D453" s="24">
        <v>84</v>
      </c>
      <c r="E453" s="11"/>
    </row>
    <row r="454" spans="1:5" s="2" customFormat="1" ht="49.5">
      <c r="A454" s="19" t="s">
        <v>1065</v>
      </c>
      <c r="B454" s="13">
        <v>4</v>
      </c>
      <c r="C454" s="19" t="s">
        <v>1066</v>
      </c>
      <c r="D454" s="24">
        <v>62</v>
      </c>
      <c r="E454" s="11"/>
    </row>
    <row r="455" spans="1:5" s="2" customFormat="1" ht="33">
      <c r="A455" s="19" t="s">
        <v>1067</v>
      </c>
      <c r="B455" s="13">
        <v>4</v>
      </c>
      <c r="C455" s="19" t="s">
        <v>1068</v>
      </c>
      <c r="D455" s="24">
        <v>98</v>
      </c>
      <c r="E455" s="11"/>
    </row>
    <row r="456" spans="1:5" s="2" customFormat="1" ht="49.5">
      <c r="A456" s="19" t="s">
        <v>1019</v>
      </c>
      <c r="B456" s="13">
        <v>4</v>
      </c>
      <c r="C456" s="19" t="s">
        <v>1069</v>
      </c>
      <c r="D456" s="24">
        <v>20</v>
      </c>
      <c r="E456" s="11"/>
    </row>
    <row r="457" spans="1:5" s="2" customFormat="1" ht="33">
      <c r="A457" s="19" t="s">
        <v>979</v>
      </c>
      <c r="B457" s="13">
        <v>7</v>
      </c>
      <c r="C457" s="19" t="s">
        <v>80</v>
      </c>
      <c r="D457" s="24">
        <v>75</v>
      </c>
      <c r="E457" s="11"/>
    </row>
    <row r="458" spans="1:5" s="2" customFormat="1" ht="49.5">
      <c r="A458" s="19" t="s">
        <v>1019</v>
      </c>
      <c r="B458" s="13">
        <v>4</v>
      </c>
      <c r="C458" s="19" t="s">
        <v>1070</v>
      </c>
      <c r="D458" s="24">
        <v>70</v>
      </c>
      <c r="E458" s="11"/>
    </row>
    <row r="459" spans="1:5" s="2" customFormat="1" ht="33">
      <c r="A459" s="19" t="s">
        <v>1071</v>
      </c>
      <c r="B459" s="13" t="s">
        <v>78</v>
      </c>
      <c r="C459" s="19" t="s">
        <v>1072</v>
      </c>
      <c r="D459" s="24">
        <v>175</v>
      </c>
      <c r="E459" s="11"/>
    </row>
    <row r="460" spans="1:5" s="2" customFormat="1" ht="33">
      <c r="A460" s="19" t="s">
        <v>1073</v>
      </c>
      <c r="B460" s="13">
        <v>7</v>
      </c>
      <c r="C460" s="19" t="s">
        <v>80</v>
      </c>
      <c r="D460" s="24">
        <v>36</v>
      </c>
      <c r="E460" s="11"/>
    </row>
    <row r="461" spans="1:5" s="2" customFormat="1" ht="33">
      <c r="A461" s="19" t="s">
        <v>1074</v>
      </c>
      <c r="B461" s="13">
        <v>4</v>
      </c>
      <c r="C461" s="19" t="s">
        <v>1075</v>
      </c>
      <c r="D461" s="24">
        <v>54</v>
      </c>
      <c r="E461" s="11"/>
    </row>
    <row r="462" spans="1:5" s="2" customFormat="1" ht="49.5">
      <c r="A462" s="19" t="s">
        <v>1019</v>
      </c>
      <c r="B462" s="13">
        <v>4</v>
      </c>
      <c r="C462" s="19" t="s">
        <v>1076</v>
      </c>
      <c r="D462" s="24">
        <v>90</v>
      </c>
      <c r="E462" s="11"/>
    </row>
    <row r="463" spans="1:5" s="2" customFormat="1" ht="49.5">
      <c r="A463" s="19" t="s">
        <v>1019</v>
      </c>
      <c r="B463" s="13">
        <v>4</v>
      </c>
      <c r="C463" s="19" t="s">
        <v>1077</v>
      </c>
      <c r="D463" s="24">
        <v>67</v>
      </c>
      <c r="E463" s="11"/>
    </row>
    <row r="464" spans="1:5" s="2" customFormat="1" ht="33">
      <c r="A464" s="19" t="s">
        <v>1025</v>
      </c>
      <c r="B464" s="13">
        <v>7</v>
      </c>
      <c r="C464" s="19" t="s">
        <v>80</v>
      </c>
      <c r="D464" s="24">
        <v>162</v>
      </c>
      <c r="E464" s="11"/>
    </row>
    <row r="465" spans="1:5" s="2" customFormat="1" ht="33">
      <c r="A465" s="19" t="s">
        <v>1078</v>
      </c>
      <c r="B465" s="13">
        <v>7</v>
      </c>
      <c r="C465" s="19" t="s">
        <v>80</v>
      </c>
      <c r="D465" s="24">
        <v>7</v>
      </c>
      <c r="E465" s="11"/>
    </row>
    <row r="466" spans="1:5" s="2" customFormat="1" ht="49.5">
      <c r="A466" s="19" t="s">
        <v>1017</v>
      </c>
      <c r="B466" s="13">
        <v>4</v>
      </c>
      <c r="C466" s="19" t="s">
        <v>1079</v>
      </c>
      <c r="D466" s="24">
        <v>67</v>
      </c>
      <c r="E466" s="11"/>
    </row>
    <row r="467" spans="1:5" s="2" customFormat="1" ht="33">
      <c r="A467" s="19" t="s">
        <v>1073</v>
      </c>
      <c r="B467" s="13">
        <v>7</v>
      </c>
      <c r="C467" s="19" t="s">
        <v>80</v>
      </c>
      <c r="D467" s="24">
        <v>22</v>
      </c>
      <c r="E467" s="11"/>
    </row>
    <row r="468" spans="1:5" s="2" customFormat="1" ht="33">
      <c r="A468" s="19" t="s">
        <v>1080</v>
      </c>
      <c r="B468" s="13">
        <v>4</v>
      </c>
      <c r="C468" s="19" t="s">
        <v>1081</v>
      </c>
      <c r="D468" s="24">
        <v>121</v>
      </c>
      <c r="E468" s="11"/>
    </row>
    <row r="469" spans="1:5" s="2" customFormat="1" ht="33">
      <c r="A469" s="19" t="s">
        <v>977</v>
      </c>
      <c r="B469" s="13">
        <v>4</v>
      </c>
      <c r="C469" s="19" t="s">
        <v>1082</v>
      </c>
      <c r="D469" s="24">
        <v>48</v>
      </c>
      <c r="E469" s="11"/>
    </row>
    <row r="470" spans="1:5" s="2" customFormat="1" ht="33">
      <c r="A470" s="19" t="s">
        <v>1083</v>
      </c>
      <c r="B470" s="13" t="s">
        <v>79</v>
      </c>
      <c r="C470" s="19" t="s">
        <v>1084</v>
      </c>
      <c r="D470" s="24">
        <v>26</v>
      </c>
      <c r="E470" s="11"/>
    </row>
    <row r="471" spans="1:5" s="2" customFormat="1" ht="49.5">
      <c r="A471" s="19" t="s">
        <v>1085</v>
      </c>
      <c r="B471" s="13">
        <v>7</v>
      </c>
      <c r="C471" s="19" t="s">
        <v>80</v>
      </c>
      <c r="D471" s="24">
        <v>140</v>
      </c>
      <c r="E471" s="11"/>
    </row>
    <row r="472" spans="1:5" s="2" customFormat="1" ht="33">
      <c r="A472" s="19" t="s">
        <v>1086</v>
      </c>
      <c r="B472" s="13">
        <v>7</v>
      </c>
      <c r="C472" s="19" t="s">
        <v>80</v>
      </c>
      <c r="D472" s="24">
        <v>407</v>
      </c>
      <c r="E472" s="11"/>
    </row>
    <row r="473" spans="1:5" s="2" customFormat="1" ht="66">
      <c r="A473" s="19" t="s">
        <v>1087</v>
      </c>
      <c r="B473" s="13">
        <v>4</v>
      </c>
      <c r="C473" s="19" t="s">
        <v>1088</v>
      </c>
      <c r="D473" s="24">
        <v>41</v>
      </c>
      <c r="E473" s="11"/>
    </row>
    <row r="474" spans="1:5" s="2" customFormat="1" ht="33">
      <c r="A474" s="19" t="s">
        <v>1051</v>
      </c>
      <c r="B474" s="13">
        <v>4</v>
      </c>
      <c r="C474" s="19" t="s">
        <v>1089</v>
      </c>
      <c r="D474" s="24">
        <v>74</v>
      </c>
      <c r="E474" s="11"/>
    </row>
    <row r="475" spans="1:5" s="2" customFormat="1" ht="33">
      <c r="A475" s="19" t="s">
        <v>1090</v>
      </c>
      <c r="B475" s="13">
        <v>7</v>
      </c>
      <c r="C475" s="19" t="s">
        <v>80</v>
      </c>
      <c r="D475" s="24">
        <v>206</v>
      </c>
      <c r="E475" s="11"/>
    </row>
    <row r="476" spans="1:5" s="2" customFormat="1" ht="49.5">
      <c r="A476" s="19" t="s">
        <v>1091</v>
      </c>
      <c r="B476" s="13">
        <v>7</v>
      </c>
      <c r="C476" s="19" t="s">
        <v>80</v>
      </c>
      <c r="D476" s="24">
        <v>145</v>
      </c>
      <c r="E476" s="11"/>
    </row>
    <row r="477" spans="1:5" s="2" customFormat="1" ht="33">
      <c r="A477" s="19" t="s">
        <v>1090</v>
      </c>
      <c r="B477" s="13">
        <v>7</v>
      </c>
      <c r="C477" s="19" t="s">
        <v>80</v>
      </c>
      <c r="D477" s="24">
        <v>250</v>
      </c>
      <c r="E477" s="11"/>
    </row>
    <row r="478" spans="1:5" s="2" customFormat="1" ht="33">
      <c r="A478" s="19" t="s">
        <v>1092</v>
      </c>
      <c r="B478" s="13">
        <v>7</v>
      </c>
      <c r="C478" s="19" t="s">
        <v>80</v>
      </c>
      <c r="D478" s="24">
        <v>250</v>
      </c>
      <c r="E478" s="11"/>
    </row>
    <row r="479" spans="1:5" s="2" customFormat="1" ht="49.5">
      <c r="A479" s="19" t="s">
        <v>1085</v>
      </c>
      <c r="B479" s="13">
        <v>7</v>
      </c>
      <c r="C479" s="19" t="s">
        <v>80</v>
      </c>
      <c r="D479" s="24">
        <v>125</v>
      </c>
      <c r="E479" s="11"/>
    </row>
    <row r="480" spans="1:5" s="2" customFormat="1" ht="33">
      <c r="A480" s="19" t="s">
        <v>990</v>
      </c>
      <c r="B480" s="13" t="s">
        <v>76</v>
      </c>
      <c r="C480" s="19" t="s">
        <v>1093</v>
      </c>
      <c r="D480" s="24">
        <v>102</v>
      </c>
      <c r="E480" s="11"/>
    </row>
    <row r="481" spans="1:5" s="2" customFormat="1" ht="33">
      <c r="A481" s="19" t="s">
        <v>1094</v>
      </c>
      <c r="B481" s="13">
        <v>4</v>
      </c>
      <c r="C481" s="19" t="s">
        <v>81</v>
      </c>
      <c r="D481" s="24">
        <v>48</v>
      </c>
      <c r="E481" s="11"/>
    </row>
    <row r="482" spans="1:5" s="2" customFormat="1" ht="33">
      <c r="A482" s="19" t="s">
        <v>1094</v>
      </c>
      <c r="B482" s="13">
        <v>4</v>
      </c>
      <c r="C482" s="19" t="s">
        <v>81</v>
      </c>
      <c r="D482" s="24">
        <v>119</v>
      </c>
      <c r="E482" s="11"/>
    </row>
    <row r="483" spans="1:5" s="2" customFormat="1" ht="33">
      <c r="A483" s="19" t="s">
        <v>1095</v>
      </c>
      <c r="B483" s="13">
        <v>7</v>
      </c>
      <c r="C483" s="19" t="s">
        <v>80</v>
      </c>
      <c r="D483" s="24">
        <v>84</v>
      </c>
      <c r="E483" s="11"/>
    </row>
    <row r="484" spans="1:5" s="2" customFormat="1" ht="33">
      <c r="A484" s="19" t="s">
        <v>1096</v>
      </c>
      <c r="B484" s="13">
        <v>4</v>
      </c>
      <c r="C484" s="19" t="s">
        <v>82</v>
      </c>
      <c r="D484" s="24">
        <v>120</v>
      </c>
      <c r="E484" s="11"/>
    </row>
    <row r="485" spans="1:5" s="2" customFormat="1" ht="33">
      <c r="A485" s="19" t="s">
        <v>1097</v>
      </c>
      <c r="B485" s="13">
        <v>4</v>
      </c>
      <c r="C485" s="19" t="s">
        <v>82</v>
      </c>
      <c r="D485" s="24">
        <v>60</v>
      </c>
      <c r="E485" s="11"/>
    </row>
    <row r="486" spans="1:5" s="2" customFormat="1" ht="33">
      <c r="A486" s="19" t="s">
        <v>1098</v>
      </c>
      <c r="B486" s="13">
        <v>4</v>
      </c>
      <c r="C486" s="19" t="s">
        <v>83</v>
      </c>
      <c r="D486" s="24">
        <v>90</v>
      </c>
      <c r="E486" s="11"/>
    </row>
    <row r="487" spans="1:5" s="2" customFormat="1" ht="49.5">
      <c r="A487" s="19" t="s">
        <v>1099</v>
      </c>
      <c r="B487" s="13">
        <v>4</v>
      </c>
      <c r="C487" s="19" t="s">
        <v>84</v>
      </c>
      <c r="D487" s="24">
        <v>30</v>
      </c>
      <c r="E487" s="11"/>
    </row>
    <row r="488" spans="1:5" s="2" customFormat="1" ht="33">
      <c r="A488" s="19" t="s">
        <v>1100</v>
      </c>
      <c r="B488" s="13">
        <v>4</v>
      </c>
      <c r="C488" s="19" t="s">
        <v>84</v>
      </c>
      <c r="D488" s="24">
        <v>100</v>
      </c>
      <c r="E488" s="11"/>
    </row>
    <row r="489" spans="1:5" s="2" customFormat="1" ht="66">
      <c r="A489" s="19" t="s">
        <v>1101</v>
      </c>
      <c r="B489" s="13">
        <v>4</v>
      </c>
      <c r="C489" s="19" t="s">
        <v>85</v>
      </c>
      <c r="D489" s="24">
        <v>72</v>
      </c>
      <c r="E489" s="11"/>
    </row>
    <row r="490" spans="1:5" s="2" customFormat="1" ht="49.5">
      <c r="A490" s="19" t="s">
        <v>1102</v>
      </c>
      <c r="B490" s="13">
        <v>4</v>
      </c>
      <c r="C490" s="19" t="s">
        <v>86</v>
      </c>
      <c r="D490" s="24">
        <v>77</v>
      </c>
      <c r="E490" s="11"/>
    </row>
    <row r="491" spans="1:5" s="2" customFormat="1" ht="49.5">
      <c r="A491" s="19" t="s">
        <v>1102</v>
      </c>
      <c r="B491" s="13">
        <v>4</v>
      </c>
      <c r="C491" s="19" t="s">
        <v>87</v>
      </c>
      <c r="D491" s="24">
        <v>20</v>
      </c>
      <c r="E491" s="11"/>
    </row>
    <row r="492" spans="1:5" s="2" customFormat="1" ht="33">
      <c r="A492" s="19" t="s">
        <v>1103</v>
      </c>
      <c r="B492" s="13">
        <v>4</v>
      </c>
      <c r="C492" s="19" t="s">
        <v>88</v>
      </c>
      <c r="D492" s="24">
        <v>84</v>
      </c>
      <c r="E492" s="11"/>
    </row>
    <row r="493" spans="1:5" s="2" customFormat="1" ht="33">
      <c r="A493" s="19" t="s">
        <v>1104</v>
      </c>
      <c r="B493" s="13">
        <v>4</v>
      </c>
      <c r="C493" s="19" t="s">
        <v>89</v>
      </c>
      <c r="D493" s="24">
        <v>79</v>
      </c>
      <c r="E493" s="11"/>
    </row>
    <row r="494" spans="1:5" s="2" customFormat="1" ht="33">
      <c r="A494" s="19" t="s">
        <v>1105</v>
      </c>
      <c r="B494" s="13">
        <v>4</v>
      </c>
      <c r="C494" s="19" t="s">
        <v>90</v>
      </c>
      <c r="D494" s="24">
        <v>82</v>
      </c>
      <c r="E494" s="11"/>
    </row>
    <row r="495" spans="1:5" s="2" customFormat="1" ht="66">
      <c r="A495" s="19" t="s">
        <v>1101</v>
      </c>
      <c r="B495" s="13">
        <v>4</v>
      </c>
      <c r="C495" s="19" t="s">
        <v>91</v>
      </c>
      <c r="D495" s="24">
        <v>42</v>
      </c>
      <c r="E495" s="11"/>
    </row>
    <row r="496" spans="1:5" s="2" customFormat="1" ht="33">
      <c r="A496" s="19" t="s">
        <v>1106</v>
      </c>
      <c r="B496" s="13">
        <v>4</v>
      </c>
      <c r="C496" s="19" t="s">
        <v>92</v>
      </c>
      <c r="D496" s="24">
        <v>88</v>
      </c>
      <c r="E496" s="11"/>
    </row>
    <row r="497" spans="1:5" s="2" customFormat="1" ht="33">
      <c r="A497" s="19" t="s">
        <v>1107</v>
      </c>
      <c r="B497" s="13">
        <v>4</v>
      </c>
      <c r="C497" s="19" t="s">
        <v>92</v>
      </c>
      <c r="D497" s="24">
        <v>121</v>
      </c>
      <c r="E497" s="11"/>
    </row>
    <row r="498" spans="1:5" s="2" customFormat="1" ht="33">
      <c r="A498" s="19" t="s">
        <v>1108</v>
      </c>
      <c r="B498" s="13">
        <v>4</v>
      </c>
      <c r="C498" s="19" t="s">
        <v>93</v>
      </c>
      <c r="D498" s="24">
        <v>128</v>
      </c>
      <c r="E498" s="11"/>
    </row>
    <row r="499" spans="1:5" s="2" customFormat="1" ht="49.5">
      <c r="A499" s="19" t="s">
        <v>1109</v>
      </c>
      <c r="B499" s="13">
        <v>4</v>
      </c>
      <c r="C499" s="19" t="s">
        <v>93</v>
      </c>
      <c r="D499" s="24">
        <v>117</v>
      </c>
      <c r="E499" s="11"/>
    </row>
    <row r="500" spans="1:5" s="2" customFormat="1" ht="33">
      <c r="A500" s="19" t="s">
        <v>1110</v>
      </c>
      <c r="B500" s="13">
        <v>6</v>
      </c>
      <c r="C500" s="19" t="s">
        <v>94</v>
      </c>
      <c r="D500" s="24">
        <v>110</v>
      </c>
      <c r="E500" s="11"/>
    </row>
    <row r="501" spans="1:5" s="2" customFormat="1" ht="33">
      <c r="A501" s="19" t="s">
        <v>1111</v>
      </c>
      <c r="B501" s="13">
        <v>4</v>
      </c>
      <c r="C501" s="19" t="s">
        <v>95</v>
      </c>
      <c r="D501" s="24">
        <v>109</v>
      </c>
      <c r="E501" s="11"/>
    </row>
    <row r="502" spans="1:5" s="2" customFormat="1" ht="33">
      <c r="A502" s="19" t="s">
        <v>1112</v>
      </c>
      <c r="B502" s="13">
        <v>7</v>
      </c>
      <c r="C502" s="19" t="s">
        <v>80</v>
      </c>
      <c r="D502" s="24">
        <v>108</v>
      </c>
      <c r="E502" s="11"/>
    </row>
    <row r="503" spans="1:5" s="2" customFormat="1" ht="33">
      <c r="A503" s="19" t="s">
        <v>1113</v>
      </c>
      <c r="B503" s="13">
        <v>4</v>
      </c>
      <c r="C503" s="19" t="s">
        <v>96</v>
      </c>
      <c r="D503" s="24">
        <v>110</v>
      </c>
      <c r="E503" s="11"/>
    </row>
    <row r="504" spans="1:5" s="2" customFormat="1" ht="33">
      <c r="A504" s="19" t="s">
        <v>1114</v>
      </c>
      <c r="B504" s="13">
        <v>4</v>
      </c>
      <c r="C504" s="19" t="s">
        <v>97</v>
      </c>
      <c r="D504" s="24">
        <v>98</v>
      </c>
      <c r="E504" s="11"/>
    </row>
    <row r="505" spans="1:5" s="2" customFormat="1" ht="33">
      <c r="A505" s="19" t="s">
        <v>1115</v>
      </c>
      <c r="B505" s="13">
        <v>4</v>
      </c>
      <c r="C505" s="19" t="s">
        <v>97</v>
      </c>
      <c r="D505" s="24">
        <v>14</v>
      </c>
      <c r="E505" s="11"/>
    </row>
    <row r="506" spans="1:5" s="2" customFormat="1" ht="49.5">
      <c r="A506" s="19" t="s">
        <v>1116</v>
      </c>
      <c r="B506" s="13">
        <v>4</v>
      </c>
      <c r="C506" s="19" t="s">
        <v>98</v>
      </c>
      <c r="D506" s="24">
        <v>85</v>
      </c>
      <c r="E506" s="11"/>
    </row>
    <row r="507" spans="1:5" s="2" customFormat="1" ht="33">
      <c r="A507" s="19" t="s">
        <v>1115</v>
      </c>
      <c r="B507" s="13">
        <v>4</v>
      </c>
      <c r="C507" s="19" t="s">
        <v>99</v>
      </c>
      <c r="D507" s="24">
        <v>46</v>
      </c>
      <c r="E507" s="11"/>
    </row>
    <row r="508" spans="1:5" s="2" customFormat="1" ht="49.5">
      <c r="A508" s="19" t="s">
        <v>1117</v>
      </c>
      <c r="B508" s="13">
        <v>4</v>
      </c>
      <c r="C508" s="19" t="s">
        <v>100</v>
      </c>
      <c r="D508" s="24">
        <v>100</v>
      </c>
      <c r="E508" s="11"/>
    </row>
    <row r="509" spans="1:5" s="2" customFormat="1" ht="49.5">
      <c r="A509" s="19" t="s">
        <v>1118</v>
      </c>
      <c r="B509" s="13">
        <v>4</v>
      </c>
      <c r="C509" s="19" t="s">
        <v>100</v>
      </c>
      <c r="D509" s="24">
        <v>35</v>
      </c>
      <c r="E509" s="11"/>
    </row>
    <row r="510" spans="1:5" s="2" customFormat="1" ht="33">
      <c r="A510" s="19" t="s">
        <v>1100</v>
      </c>
      <c r="B510" s="13">
        <v>7</v>
      </c>
      <c r="C510" s="19" t="s">
        <v>80</v>
      </c>
      <c r="D510" s="24">
        <v>96</v>
      </c>
      <c r="E510" s="11"/>
    </row>
    <row r="511" spans="1:5" s="2" customFormat="1" ht="21">
      <c r="A511" s="19" t="s">
        <v>1119</v>
      </c>
      <c r="B511" s="13">
        <v>4</v>
      </c>
      <c r="C511" s="19" t="s">
        <v>101</v>
      </c>
      <c r="D511" s="24">
        <v>108</v>
      </c>
      <c r="E511" s="11"/>
    </row>
    <row r="512" spans="1:5" s="2" customFormat="1" ht="33">
      <c r="A512" s="19" t="s">
        <v>1120</v>
      </c>
      <c r="B512" s="13">
        <v>4</v>
      </c>
      <c r="C512" s="19" t="s">
        <v>102</v>
      </c>
      <c r="D512" s="24">
        <v>53</v>
      </c>
      <c r="E512" s="11"/>
    </row>
    <row r="513" spans="1:5" s="2" customFormat="1" ht="33">
      <c r="A513" s="19" t="s">
        <v>1121</v>
      </c>
      <c r="B513" s="13">
        <v>4</v>
      </c>
      <c r="C513" s="19" t="s">
        <v>103</v>
      </c>
      <c r="D513" s="24">
        <v>26</v>
      </c>
      <c r="E513" s="11"/>
    </row>
    <row r="514" spans="1:5" s="2" customFormat="1" ht="33">
      <c r="A514" s="19" t="s">
        <v>1122</v>
      </c>
      <c r="B514" s="13">
        <v>4</v>
      </c>
      <c r="C514" s="19" t="s">
        <v>104</v>
      </c>
      <c r="D514" s="24">
        <v>90</v>
      </c>
      <c r="E514" s="11"/>
    </row>
    <row r="515" spans="1:5" s="2" customFormat="1" ht="33">
      <c r="A515" s="19" t="s">
        <v>1122</v>
      </c>
      <c r="B515" s="13">
        <v>4</v>
      </c>
      <c r="C515" s="19" t="s">
        <v>105</v>
      </c>
      <c r="D515" s="24">
        <v>102</v>
      </c>
      <c r="E515" s="11"/>
    </row>
    <row r="516" spans="1:5" s="2" customFormat="1" ht="33">
      <c r="A516" s="19" t="s">
        <v>1100</v>
      </c>
      <c r="B516" s="13">
        <v>4</v>
      </c>
      <c r="C516" s="19" t="s">
        <v>106</v>
      </c>
      <c r="D516" s="24">
        <v>89</v>
      </c>
      <c r="E516" s="11"/>
    </row>
    <row r="517" spans="1:5" s="2" customFormat="1" ht="33">
      <c r="A517" s="19" t="s">
        <v>1123</v>
      </c>
      <c r="B517" s="13">
        <v>4</v>
      </c>
      <c r="C517" s="19" t="s">
        <v>595</v>
      </c>
      <c r="D517" s="24">
        <v>63</v>
      </c>
      <c r="E517" s="11"/>
    </row>
    <row r="518" spans="1:5" s="2" customFormat="1" ht="33">
      <c r="A518" s="19" t="s">
        <v>1124</v>
      </c>
      <c r="B518" s="13">
        <v>4</v>
      </c>
      <c r="C518" s="19" t="s">
        <v>595</v>
      </c>
      <c r="D518" s="24">
        <v>31</v>
      </c>
      <c r="E518" s="11"/>
    </row>
    <row r="519" spans="1:5" s="2" customFormat="1" ht="33">
      <c r="A519" s="19" t="s">
        <v>1124</v>
      </c>
      <c r="B519" s="13">
        <v>7</v>
      </c>
      <c r="C519" s="19" t="s">
        <v>80</v>
      </c>
      <c r="D519" s="24">
        <v>81</v>
      </c>
      <c r="E519" s="11"/>
    </row>
    <row r="520" spans="1:5" s="2" customFormat="1" ht="21">
      <c r="A520" s="19" t="s">
        <v>1125</v>
      </c>
      <c r="B520" s="13">
        <v>4</v>
      </c>
      <c r="C520" s="19" t="s">
        <v>595</v>
      </c>
      <c r="D520" s="24">
        <v>86</v>
      </c>
      <c r="E520" s="11"/>
    </row>
    <row r="521" spans="1:5" s="2" customFormat="1" ht="33">
      <c r="A521" s="19" t="s">
        <v>1124</v>
      </c>
      <c r="B521" s="13">
        <v>7</v>
      </c>
      <c r="C521" s="19" t="s">
        <v>80</v>
      </c>
      <c r="D521" s="24">
        <v>41</v>
      </c>
      <c r="E521" s="11"/>
    </row>
    <row r="522" spans="1:5" s="2" customFormat="1" ht="33">
      <c r="A522" s="19" t="s">
        <v>1126</v>
      </c>
      <c r="B522" s="13">
        <v>4</v>
      </c>
      <c r="C522" s="19" t="s">
        <v>80</v>
      </c>
      <c r="D522" s="24">
        <v>56</v>
      </c>
      <c r="E522" s="11"/>
    </row>
    <row r="523" spans="1:5" s="2" customFormat="1" ht="33">
      <c r="A523" s="19" t="s">
        <v>1124</v>
      </c>
      <c r="B523" s="13">
        <v>4</v>
      </c>
      <c r="C523" s="19" t="s">
        <v>595</v>
      </c>
      <c r="D523" s="24">
        <v>30</v>
      </c>
      <c r="E523" s="11"/>
    </row>
    <row r="524" spans="1:5" s="2" customFormat="1" ht="33">
      <c r="A524" s="19" t="s">
        <v>1124</v>
      </c>
      <c r="B524" s="13">
        <v>4</v>
      </c>
      <c r="C524" s="19" t="s">
        <v>595</v>
      </c>
      <c r="D524" s="24">
        <v>30</v>
      </c>
      <c r="E524" s="11"/>
    </row>
    <row r="525" spans="1:5" s="2" customFormat="1" ht="49.5">
      <c r="A525" s="19" t="s">
        <v>1127</v>
      </c>
      <c r="B525" s="13">
        <v>4</v>
      </c>
      <c r="C525" s="19" t="s">
        <v>595</v>
      </c>
      <c r="D525" s="24">
        <v>117</v>
      </c>
      <c r="E525" s="11"/>
    </row>
    <row r="526" spans="1:5" s="2" customFormat="1" ht="21">
      <c r="A526" s="19" t="s">
        <v>1128</v>
      </c>
      <c r="B526" s="13">
        <v>4</v>
      </c>
      <c r="C526" s="19" t="s">
        <v>595</v>
      </c>
      <c r="D526" s="24">
        <v>109</v>
      </c>
      <c r="E526" s="11"/>
    </row>
    <row r="527" spans="1:5" s="2" customFormat="1" ht="21">
      <c r="A527" s="19" t="s">
        <v>1129</v>
      </c>
      <c r="B527" s="13">
        <v>4</v>
      </c>
      <c r="C527" s="19" t="s">
        <v>595</v>
      </c>
      <c r="D527" s="24">
        <v>82</v>
      </c>
      <c r="E527" s="11"/>
    </row>
    <row r="528" spans="1:5" s="2" customFormat="1" ht="21">
      <c r="A528" s="19" t="s">
        <v>1129</v>
      </c>
      <c r="B528" s="13">
        <v>4</v>
      </c>
      <c r="C528" s="19" t="s">
        <v>595</v>
      </c>
      <c r="D528" s="24">
        <v>13</v>
      </c>
      <c r="E528" s="11"/>
    </row>
    <row r="529" spans="1:5" s="2" customFormat="1" ht="33">
      <c r="A529" s="19" t="s">
        <v>1130</v>
      </c>
      <c r="B529" s="13">
        <v>7</v>
      </c>
      <c r="C529" s="19" t="s">
        <v>80</v>
      </c>
      <c r="D529" s="24">
        <v>29</v>
      </c>
      <c r="E529" s="11"/>
    </row>
    <row r="530" spans="1:5" s="2" customFormat="1" ht="33">
      <c r="A530" s="19" t="s">
        <v>1130</v>
      </c>
      <c r="B530" s="13">
        <v>7</v>
      </c>
      <c r="C530" s="19" t="s">
        <v>80</v>
      </c>
      <c r="D530" s="24">
        <v>29</v>
      </c>
      <c r="E530" s="11"/>
    </row>
    <row r="531" spans="1:5" s="2" customFormat="1" ht="33">
      <c r="A531" s="19" t="s">
        <v>1130</v>
      </c>
      <c r="B531" s="13">
        <v>7</v>
      </c>
      <c r="C531" s="19" t="s">
        <v>80</v>
      </c>
      <c r="D531" s="24">
        <v>29</v>
      </c>
      <c r="E531" s="11"/>
    </row>
    <row r="532" spans="1:5" s="2" customFormat="1" ht="33">
      <c r="A532" s="19" t="s">
        <v>1131</v>
      </c>
      <c r="B532" s="13">
        <v>7</v>
      </c>
      <c r="C532" s="19" t="s">
        <v>80</v>
      </c>
      <c r="D532" s="24">
        <v>29</v>
      </c>
      <c r="E532" s="11"/>
    </row>
    <row r="533" spans="1:5" s="2" customFormat="1" ht="33">
      <c r="A533" s="19" t="s">
        <v>1131</v>
      </c>
      <c r="B533" s="13">
        <v>7</v>
      </c>
      <c r="C533" s="19" t="s">
        <v>80</v>
      </c>
      <c r="D533" s="24">
        <v>29</v>
      </c>
      <c r="E533" s="11"/>
    </row>
    <row r="534" spans="1:5" s="2" customFormat="1" ht="33">
      <c r="A534" s="19" t="s">
        <v>1131</v>
      </c>
      <c r="B534" s="13">
        <v>7</v>
      </c>
      <c r="C534" s="19" t="s">
        <v>80</v>
      </c>
      <c r="D534" s="24">
        <v>29</v>
      </c>
      <c r="E534" s="11"/>
    </row>
    <row r="535" spans="1:5" s="2" customFormat="1" ht="33">
      <c r="A535" s="19" t="s">
        <v>1130</v>
      </c>
      <c r="B535" s="13">
        <v>7</v>
      </c>
      <c r="C535" s="19" t="s">
        <v>80</v>
      </c>
      <c r="D535" s="24">
        <v>29</v>
      </c>
      <c r="E535" s="11"/>
    </row>
    <row r="536" spans="1:5" s="2" customFormat="1" ht="33">
      <c r="A536" s="19" t="s">
        <v>1132</v>
      </c>
      <c r="B536" s="13">
        <v>4</v>
      </c>
      <c r="C536" s="19" t="s">
        <v>595</v>
      </c>
      <c r="D536" s="24">
        <v>55</v>
      </c>
      <c r="E536" s="11"/>
    </row>
    <row r="537" spans="1:5" s="2" customFormat="1" ht="49.5">
      <c r="A537" s="19" t="s">
        <v>1133</v>
      </c>
      <c r="B537" s="13">
        <v>4</v>
      </c>
      <c r="C537" s="19" t="s">
        <v>595</v>
      </c>
      <c r="D537" s="24">
        <v>100</v>
      </c>
      <c r="E537" s="11"/>
    </row>
    <row r="538" spans="1:5" s="2" customFormat="1" ht="49.5">
      <c r="A538" s="19" t="s">
        <v>1134</v>
      </c>
      <c r="B538" s="13">
        <v>4</v>
      </c>
      <c r="C538" s="19" t="s">
        <v>595</v>
      </c>
      <c r="D538" s="24">
        <v>29</v>
      </c>
      <c r="E538" s="11"/>
    </row>
    <row r="539" spans="1:5" s="2" customFormat="1" ht="33">
      <c r="A539" s="19" t="s">
        <v>1132</v>
      </c>
      <c r="B539" s="13">
        <v>4</v>
      </c>
      <c r="C539" s="19" t="s">
        <v>595</v>
      </c>
      <c r="D539" s="24">
        <v>74</v>
      </c>
      <c r="E539" s="11"/>
    </row>
    <row r="540" spans="1:5" s="2" customFormat="1" ht="33">
      <c r="A540" s="19" t="s">
        <v>1135</v>
      </c>
      <c r="B540" s="13">
        <v>4</v>
      </c>
      <c r="C540" s="19" t="s">
        <v>595</v>
      </c>
      <c r="D540" s="24">
        <v>109</v>
      </c>
      <c r="E540" s="11"/>
    </row>
    <row r="541" spans="1:5" s="2" customFormat="1" ht="21">
      <c r="A541" s="19" t="s">
        <v>1136</v>
      </c>
      <c r="B541" s="13">
        <v>4</v>
      </c>
      <c r="C541" s="19" t="s">
        <v>595</v>
      </c>
      <c r="D541" s="24">
        <v>61</v>
      </c>
      <c r="E541" s="11"/>
    </row>
    <row r="542" spans="1:5" s="2" customFormat="1" ht="66">
      <c r="A542" s="19" t="s">
        <v>1137</v>
      </c>
      <c r="B542" s="13">
        <v>4</v>
      </c>
      <c r="C542" s="19" t="s">
        <v>595</v>
      </c>
      <c r="D542" s="24">
        <v>50</v>
      </c>
      <c r="E542" s="11"/>
    </row>
    <row r="543" spans="1:5" s="2" customFormat="1" ht="66">
      <c r="A543" s="19" t="s">
        <v>1138</v>
      </c>
      <c r="B543" s="13">
        <v>4</v>
      </c>
      <c r="C543" s="19" t="s">
        <v>595</v>
      </c>
      <c r="D543" s="24">
        <v>5</v>
      </c>
      <c r="E543" s="11"/>
    </row>
    <row r="544" spans="1:5" s="2" customFormat="1" ht="33">
      <c r="A544" s="19" t="s">
        <v>1139</v>
      </c>
      <c r="B544" s="13">
        <v>1</v>
      </c>
      <c r="C544" s="19" t="s">
        <v>249</v>
      </c>
      <c r="D544" s="24">
        <v>84</v>
      </c>
      <c r="E544" s="11"/>
    </row>
    <row r="545" spans="1:5" s="2" customFormat="1" ht="33">
      <c r="A545" s="19" t="s">
        <v>1140</v>
      </c>
      <c r="B545" s="13">
        <v>4</v>
      </c>
      <c r="C545" s="19" t="s">
        <v>595</v>
      </c>
      <c r="D545" s="24">
        <v>95</v>
      </c>
      <c r="E545" s="11"/>
    </row>
    <row r="546" spans="1:5" s="2" customFormat="1" ht="33">
      <c r="A546" s="19" t="s">
        <v>1141</v>
      </c>
      <c r="B546" s="13">
        <v>4</v>
      </c>
      <c r="C546" s="19" t="s">
        <v>595</v>
      </c>
      <c r="D546" s="24">
        <v>80</v>
      </c>
      <c r="E546" s="11"/>
    </row>
    <row r="547" spans="1:5" s="2" customFormat="1" ht="33">
      <c r="A547" s="19" t="s">
        <v>1139</v>
      </c>
      <c r="B547" s="13">
        <v>1</v>
      </c>
      <c r="C547" s="19" t="s">
        <v>249</v>
      </c>
      <c r="D547" s="24">
        <v>94</v>
      </c>
      <c r="E547" s="11"/>
    </row>
    <row r="548" spans="1:5" s="2" customFormat="1" ht="49.5">
      <c r="A548" s="19" t="s">
        <v>1142</v>
      </c>
      <c r="B548" s="13">
        <v>4</v>
      </c>
      <c r="C548" s="19" t="s">
        <v>595</v>
      </c>
      <c r="D548" s="24">
        <v>32</v>
      </c>
      <c r="E548" s="11"/>
    </row>
    <row r="549" spans="1:5" s="2" customFormat="1" ht="66">
      <c r="A549" s="19" t="s">
        <v>1138</v>
      </c>
      <c r="B549" s="13" t="s">
        <v>71</v>
      </c>
      <c r="C549" s="19" t="s">
        <v>1143</v>
      </c>
      <c r="D549" s="24">
        <v>109</v>
      </c>
      <c r="E549" s="11"/>
    </row>
    <row r="550" spans="1:5" s="2" customFormat="1" ht="49.5">
      <c r="A550" s="19" t="s">
        <v>1142</v>
      </c>
      <c r="B550" s="13">
        <v>4</v>
      </c>
      <c r="C550" s="19" t="s">
        <v>595</v>
      </c>
      <c r="D550" s="24">
        <v>98</v>
      </c>
      <c r="E550" s="11"/>
    </row>
    <row r="551" spans="1:5" s="2" customFormat="1" ht="21">
      <c r="A551" s="19" t="s">
        <v>1144</v>
      </c>
      <c r="B551" s="13">
        <v>7</v>
      </c>
      <c r="C551" s="19" t="s">
        <v>1145</v>
      </c>
      <c r="D551" s="24">
        <v>51</v>
      </c>
      <c r="E551" s="11"/>
    </row>
    <row r="552" spans="1:5" s="2" customFormat="1" ht="33">
      <c r="A552" s="19" t="s">
        <v>1146</v>
      </c>
      <c r="B552" s="13">
        <v>7</v>
      </c>
      <c r="C552" s="19" t="s">
        <v>1145</v>
      </c>
      <c r="D552" s="24">
        <v>40</v>
      </c>
      <c r="E552" s="11"/>
    </row>
    <row r="553" spans="1:5" s="2" customFormat="1" ht="33">
      <c r="A553" s="19" t="s">
        <v>1147</v>
      </c>
      <c r="B553" s="13">
        <v>7</v>
      </c>
      <c r="C553" s="19" t="s">
        <v>1145</v>
      </c>
      <c r="D553" s="24">
        <v>33</v>
      </c>
      <c r="E553" s="11"/>
    </row>
    <row r="554" spans="1:5" s="2" customFormat="1" ht="33">
      <c r="A554" s="19" t="s">
        <v>1148</v>
      </c>
      <c r="B554" s="13">
        <v>7</v>
      </c>
      <c r="C554" s="19" t="s">
        <v>1145</v>
      </c>
      <c r="D554" s="24">
        <v>22</v>
      </c>
      <c r="E554" s="11"/>
    </row>
    <row r="555" spans="1:5" s="2" customFormat="1" ht="21">
      <c r="A555" s="19" t="s">
        <v>1149</v>
      </c>
      <c r="B555" s="13">
        <v>7</v>
      </c>
      <c r="C555" s="19" t="s">
        <v>80</v>
      </c>
      <c r="D555" s="24">
        <v>30</v>
      </c>
      <c r="E555" s="11"/>
    </row>
    <row r="556" spans="1:5" s="2" customFormat="1" ht="33">
      <c r="A556" s="19" t="s">
        <v>1132</v>
      </c>
      <c r="B556" s="13">
        <v>4</v>
      </c>
      <c r="C556" s="19" t="s">
        <v>595</v>
      </c>
      <c r="D556" s="24">
        <v>71</v>
      </c>
      <c r="E556" s="11"/>
    </row>
    <row r="557" spans="1:5" s="2" customFormat="1" ht="82.5">
      <c r="A557" s="19" t="s">
        <v>1150</v>
      </c>
      <c r="B557" s="13">
        <v>4</v>
      </c>
      <c r="C557" s="19" t="s">
        <v>595</v>
      </c>
      <c r="D557" s="24">
        <v>90</v>
      </c>
      <c r="E557" s="11"/>
    </row>
    <row r="558" spans="1:5" s="2" customFormat="1" ht="33">
      <c r="A558" s="19" t="s">
        <v>1151</v>
      </c>
      <c r="B558" s="13">
        <v>4</v>
      </c>
      <c r="C558" s="19" t="s">
        <v>595</v>
      </c>
      <c r="D558" s="24">
        <v>19</v>
      </c>
      <c r="E558" s="11"/>
    </row>
    <row r="559" spans="1:5" s="2" customFormat="1" ht="33">
      <c r="A559" s="19" t="s">
        <v>1132</v>
      </c>
      <c r="B559" s="13">
        <v>7</v>
      </c>
      <c r="C559" s="19" t="s">
        <v>80</v>
      </c>
      <c r="D559" s="24">
        <v>30</v>
      </c>
      <c r="E559" s="11"/>
    </row>
    <row r="560" spans="1:5" s="2" customFormat="1" ht="49.5">
      <c r="A560" s="19" t="s">
        <v>1152</v>
      </c>
      <c r="B560" s="13">
        <v>4</v>
      </c>
      <c r="C560" s="19" t="s">
        <v>595</v>
      </c>
      <c r="D560" s="24">
        <v>97</v>
      </c>
      <c r="E560" s="11"/>
    </row>
    <row r="561" spans="1:5" s="2" customFormat="1" ht="33">
      <c r="A561" s="19" t="s">
        <v>1153</v>
      </c>
      <c r="B561" s="13">
        <v>4</v>
      </c>
      <c r="C561" s="19" t="s">
        <v>595</v>
      </c>
      <c r="D561" s="24">
        <v>32</v>
      </c>
      <c r="E561" s="11"/>
    </row>
    <row r="562" spans="1:5" s="2" customFormat="1" ht="33">
      <c r="A562" s="19" t="s">
        <v>1154</v>
      </c>
      <c r="B562" s="13" t="s">
        <v>71</v>
      </c>
      <c r="C562" s="19" t="s">
        <v>1143</v>
      </c>
      <c r="D562" s="24">
        <v>95</v>
      </c>
      <c r="E562" s="11"/>
    </row>
    <row r="563" spans="1:5" s="2" customFormat="1" ht="21">
      <c r="A563" s="19" t="s">
        <v>1125</v>
      </c>
      <c r="B563" s="13" t="s">
        <v>71</v>
      </c>
      <c r="C563" s="19" t="s">
        <v>1143</v>
      </c>
      <c r="D563" s="24">
        <v>11</v>
      </c>
      <c r="E563" s="11"/>
    </row>
    <row r="564" spans="1:5" s="2" customFormat="1" ht="33">
      <c r="A564" s="19" t="s">
        <v>1153</v>
      </c>
      <c r="B564" s="13">
        <v>4</v>
      </c>
      <c r="C564" s="19" t="s">
        <v>595</v>
      </c>
      <c r="D564" s="24">
        <v>47</v>
      </c>
      <c r="E564" s="11"/>
    </row>
    <row r="565" spans="1:5" s="2" customFormat="1" ht="49.5">
      <c r="A565" s="19" t="s">
        <v>1155</v>
      </c>
      <c r="B565" s="13">
        <v>4</v>
      </c>
      <c r="C565" s="19" t="s">
        <v>595</v>
      </c>
      <c r="D565" s="24">
        <v>67</v>
      </c>
      <c r="E565" s="11"/>
    </row>
    <row r="566" spans="1:5" s="2" customFormat="1" ht="33">
      <c r="A566" s="19" t="s">
        <v>1156</v>
      </c>
      <c r="B566" s="13">
        <v>4</v>
      </c>
      <c r="C566" s="19" t="s">
        <v>595</v>
      </c>
      <c r="D566" s="24">
        <v>40</v>
      </c>
      <c r="E566" s="11"/>
    </row>
    <row r="567" spans="1:5" s="2" customFormat="1" ht="66">
      <c r="A567" s="19" t="s">
        <v>1157</v>
      </c>
      <c r="B567" s="13">
        <v>4</v>
      </c>
      <c r="C567" s="19" t="s">
        <v>595</v>
      </c>
      <c r="D567" s="24">
        <v>9</v>
      </c>
      <c r="E567" s="11"/>
    </row>
    <row r="568" spans="1:5" s="2" customFormat="1" ht="21">
      <c r="A568" s="19" t="s">
        <v>1158</v>
      </c>
      <c r="B568" s="13">
        <v>7</v>
      </c>
      <c r="C568" s="19" t="s">
        <v>1159</v>
      </c>
      <c r="D568" s="24">
        <v>43.5</v>
      </c>
      <c r="E568" s="11"/>
    </row>
    <row r="569" spans="1:5" s="2" customFormat="1" ht="33">
      <c r="A569" s="19" t="s">
        <v>1160</v>
      </c>
      <c r="B569" s="13">
        <v>7</v>
      </c>
      <c r="C569" s="19" t="s">
        <v>1161</v>
      </c>
      <c r="D569" s="24">
        <v>60.2</v>
      </c>
      <c r="E569" s="11"/>
    </row>
    <row r="570" spans="1:5" s="2" customFormat="1" ht="33">
      <c r="A570" s="19" t="s">
        <v>1162</v>
      </c>
      <c r="B570" s="13">
        <v>7</v>
      </c>
      <c r="C570" s="19" t="s">
        <v>1161</v>
      </c>
      <c r="D570" s="24">
        <v>72.2</v>
      </c>
      <c r="E570" s="11"/>
    </row>
    <row r="571" spans="1:5" s="2" customFormat="1" ht="33">
      <c r="A571" s="19" t="s">
        <v>107</v>
      </c>
      <c r="B571" s="13" t="s">
        <v>71</v>
      </c>
      <c r="C571" s="19" t="s">
        <v>1163</v>
      </c>
      <c r="D571" s="24">
        <v>93.3</v>
      </c>
      <c r="E571" s="11"/>
    </row>
    <row r="572" spans="1:5" s="2" customFormat="1" ht="21">
      <c r="A572" s="19" t="s">
        <v>1162</v>
      </c>
      <c r="B572" s="13">
        <v>7</v>
      </c>
      <c r="C572" s="19" t="s">
        <v>1164</v>
      </c>
      <c r="D572" s="24">
        <v>34</v>
      </c>
      <c r="E572" s="11"/>
    </row>
    <row r="573" spans="1:5" s="2" customFormat="1" ht="33">
      <c r="A573" s="19" t="s">
        <v>1165</v>
      </c>
      <c r="B573" s="13">
        <v>7</v>
      </c>
      <c r="C573" s="19" t="s">
        <v>1166</v>
      </c>
      <c r="D573" s="24">
        <v>5.4</v>
      </c>
      <c r="E573" s="11"/>
    </row>
    <row r="574" spans="1:5" s="2" customFormat="1" ht="21">
      <c r="A574" s="19" t="s">
        <v>1167</v>
      </c>
      <c r="B574" s="13">
        <v>4</v>
      </c>
      <c r="C574" s="19" t="s">
        <v>1168</v>
      </c>
      <c r="D574" s="24">
        <v>81.5</v>
      </c>
      <c r="E574" s="11"/>
    </row>
    <row r="575" spans="1:5" s="2" customFormat="1" ht="49.5">
      <c r="A575" s="19" t="s">
        <v>1169</v>
      </c>
      <c r="B575" s="13">
        <v>4</v>
      </c>
      <c r="C575" s="19" t="s">
        <v>1168</v>
      </c>
      <c r="D575" s="24">
        <v>28.8</v>
      </c>
      <c r="E575" s="11"/>
    </row>
    <row r="576" spans="1:5" s="2" customFormat="1" ht="49.5">
      <c r="A576" s="19" t="s">
        <v>1169</v>
      </c>
      <c r="B576" s="13">
        <v>4</v>
      </c>
      <c r="C576" s="19" t="s">
        <v>1168</v>
      </c>
      <c r="D576" s="24">
        <v>28.8</v>
      </c>
      <c r="E576" s="11"/>
    </row>
    <row r="577" spans="1:5" s="2" customFormat="1" ht="49.5">
      <c r="A577" s="19" t="s">
        <v>1169</v>
      </c>
      <c r="B577" s="13">
        <v>4</v>
      </c>
      <c r="C577" s="19" t="s">
        <v>1168</v>
      </c>
      <c r="D577" s="24">
        <v>28.9</v>
      </c>
      <c r="E577" s="11"/>
    </row>
    <row r="578" spans="1:5" s="2" customFormat="1" ht="49.5">
      <c r="A578" s="19" t="s">
        <v>1169</v>
      </c>
      <c r="B578" s="13">
        <v>4</v>
      </c>
      <c r="C578" s="19" t="s">
        <v>1168</v>
      </c>
      <c r="D578" s="24">
        <v>28.7</v>
      </c>
      <c r="E578" s="11"/>
    </row>
    <row r="579" spans="1:5" s="2" customFormat="1" ht="49.5">
      <c r="A579" s="19" t="s">
        <v>1169</v>
      </c>
      <c r="B579" s="13">
        <v>4</v>
      </c>
      <c r="C579" s="19" t="s">
        <v>1168</v>
      </c>
      <c r="D579" s="24">
        <v>65.5</v>
      </c>
      <c r="E579" s="11"/>
    </row>
    <row r="580" spans="1:5" s="2" customFormat="1" ht="49.5">
      <c r="A580" s="19" t="s">
        <v>1170</v>
      </c>
      <c r="B580" s="13">
        <v>7</v>
      </c>
      <c r="C580" s="19" t="s">
        <v>1171</v>
      </c>
      <c r="D580" s="24">
        <v>80</v>
      </c>
      <c r="E580" s="11"/>
    </row>
    <row r="581" spans="1:5" s="2" customFormat="1" ht="49.5">
      <c r="A581" s="19" t="s">
        <v>1172</v>
      </c>
      <c r="B581" s="13">
        <v>7</v>
      </c>
      <c r="C581" s="19" t="s">
        <v>1171</v>
      </c>
      <c r="D581" s="24">
        <v>2.6</v>
      </c>
      <c r="E581" s="11"/>
    </row>
    <row r="582" spans="1:5" s="2" customFormat="1" ht="66">
      <c r="A582" s="19" t="s">
        <v>1173</v>
      </c>
      <c r="B582" s="13">
        <v>7</v>
      </c>
      <c r="C582" s="19" t="s">
        <v>1174</v>
      </c>
      <c r="D582" s="24">
        <v>107.5</v>
      </c>
      <c r="E582" s="11"/>
    </row>
    <row r="583" spans="1:5" s="2" customFormat="1" ht="49.5">
      <c r="A583" s="19" t="s">
        <v>1175</v>
      </c>
      <c r="B583" s="13" t="s">
        <v>71</v>
      </c>
      <c r="C583" s="19" t="s">
        <v>1176</v>
      </c>
      <c r="D583" s="24">
        <v>125.9</v>
      </c>
      <c r="E583" s="11"/>
    </row>
    <row r="584" spans="1:5" s="2" customFormat="1" ht="21">
      <c r="A584" s="19" t="s">
        <v>1177</v>
      </c>
      <c r="B584" s="13">
        <v>7</v>
      </c>
      <c r="C584" s="19" t="s">
        <v>1178</v>
      </c>
      <c r="D584" s="24">
        <v>91</v>
      </c>
      <c r="E584" s="11"/>
    </row>
    <row r="585" spans="1:5" s="2" customFormat="1" ht="33">
      <c r="A585" s="19" t="s">
        <v>1179</v>
      </c>
      <c r="B585" s="13">
        <v>7</v>
      </c>
      <c r="C585" s="19" t="s">
        <v>1180</v>
      </c>
      <c r="D585" s="24">
        <v>87.5</v>
      </c>
      <c r="E585" s="11"/>
    </row>
    <row r="586" spans="1:5" s="2" customFormat="1" ht="21">
      <c r="A586" s="19" t="s">
        <v>1181</v>
      </c>
      <c r="B586" s="13">
        <v>7</v>
      </c>
      <c r="C586" s="19" t="s">
        <v>1182</v>
      </c>
      <c r="D586" s="24">
        <v>13.3</v>
      </c>
      <c r="E586" s="11"/>
    </row>
    <row r="587" spans="1:5" s="2" customFormat="1" ht="33">
      <c r="A587" s="19" t="s">
        <v>1183</v>
      </c>
      <c r="B587" s="13">
        <v>7</v>
      </c>
      <c r="C587" s="19" t="s">
        <v>1184</v>
      </c>
      <c r="D587" s="24">
        <v>54.1</v>
      </c>
      <c r="E587" s="11"/>
    </row>
    <row r="588" spans="1:5" s="2" customFormat="1" ht="49.5">
      <c r="A588" s="19" t="s">
        <v>1185</v>
      </c>
      <c r="B588" s="13" t="s">
        <v>71</v>
      </c>
      <c r="C588" s="19" t="s">
        <v>1186</v>
      </c>
      <c r="D588" s="24">
        <v>92.8</v>
      </c>
      <c r="E588" s="11"/>
    </row>
    <row r="589" spans="1:5" s="2" customFormat="1" ht="33">
      <c r="A589" s="19" t="s">
        <v>1165</v>
      </c>
      <c r="B589" s="13">
        <v>7</v>
      </c>
      <c r="C589" s="19" t="s">
        <v>1187</v>
      </c>
      <c r="D589" s="24">
        <v>33.5</v>
      </c>
      <c r="E589" s="11"/>
    </row>
    <row r="590" spans="1:5" s="2" customFormat="1" ht="33">
      <c r="A590" s="19" t="s">
        <v>1188</v>
      </c>
      <c r="B590" s="13">
        <v>4</v>
      </c>
      <c r="C590" s="19" t="s">
        <v>80</v>
      </c>
      <c r="D590" s="24">
        <v>10.3</v>
      </c>
      <c r="E590" s="11"/>
    </row>
    <row r="591" spans="1:5" s="2" customFormat="1" ht="33">
      <c r="A591" s="19" t="s">
        <v>1189</v>
      </c>
      <c r="B591" s="13">
        <v>4</v>
      </c>
      <c r="C591" s="19" t="s">
        <v>80</v>
      </c>
      <c r="D591" s="24">
        <v>23.4</v>
      </c>
      <c r="E591" s="11"/>
    </row>
    <row r="592" spans="1:5" s="2" customFormat="1" ht="33">
      <c r="A592" s="19" t="s">
        <v>1190</v>
      </c>
      <c r="B592" s="13">
        <v>7</v>
      </c>
      <c r="C592" s="19" t="s">
        <v>1191</v>
      </c>
      <c r="D592" s="24">
        <v>57</v>
      </c>
      <c r="E592" s="11"/>
    </row>
    <row r="593" spans="1:5" s="2" customFormat="1" ht="21">
      <c r="A593" s="19" t="s">
        <v>108</v>
      </c>
      <c r="B593" s="13">
        <v>4</v>
      </c>
      <c r="C593" s="19" t="s">
        <v>1192</v>
      </c>
      <c r="D593" s="24">
        <v>72.7</v>
      </c>
      <c r="E593" s="11"/>
    </row>
    <row r="594" spans="1:5" s="2" customFormat="1" ht="33">
      <c r="A594" s="19" t="s">
        <v>109</v>
      </c>
      <c r="B594" s="13">
        <v>7</v>
      </c>
      <c r="C594" s="19" t="s">
        <v>1193</v>
      </c>
      <c r="D594" s="24">
        <v>86.5</v>
      </c>
      <c r="E594" s="11"/>
    </row>
    <row r="595" spans="1:5" s="2" customFormat="1" ht="33">
      <c r="A595" s="19" t="s">
        <v>1194</v>
      </c>
      <c r="B595" s="13">
        <v>4</v>
      </c>
      <c r="C595" s="19" t="s">
        <v>595</v>
      </c>
      <c r="D595" s="24">
        <v>53</v>
      </c>
      <c r="E595" s="11"/>
    </row>
    <row r="596" spans="1:5" s="2" customFormat="1" ht="33">
      <c r="A596" s="19" t="s">
        <v>1195</v>
      </c>
      <c r="B596" s="13">
        <v>4</v>
      </c>
      <c r="C596" s="19" t="s">
        <v>595</v>
      </c>
      <c r="D596" s="24">
        <v>90</v>
      </c>
      <c r="E596" s="11"/>
    </row>
    <row r="597" spans="1:5" s="2" customFormat="1" ht="33">
      <c r="A597" s="19" t="s">
        <v>1196</v>
      </c>
      <c r="B597" s="13">
        <v>4</v>
      </c>
      <c r="C597" s="19" t="s">
        <v>595</v>
      </c>
      <c r="D597" s="24">
        <v>78</v>
      </c>
      <c r="E597" s="11"/>
    </row>
    <row r="598" spans="1:5" s="2" customFormat="1" ht="49.5">
      <c r="A598" s="19" t="s">
        <v>1197</v>
      </c>
      <c r="B598" s="13">
        <v>4</v>
      </c>
      <c r="C598" s="19" t="s">
        <v>595</v>
      </c>
      <c r="D598" s="24">
        <v>91</v>
      </c>
      <c r="E598" s="11"/>
    </row>
    <row r="599" spans="1:5" s="2" customFormat="1" ht="33">
      <c r="A599" s="19" t="s">
        <v>1198</v>
      </c>
      <c r="B599" s="13">
        <v>4</v>
      </c>
      <c r="C599" s="19" t="s">
        <v>595</v>
      </c>
      <c r="D599" s="24">
        <v>37</v>
      </c>
      <c r="E599" s="11"/>
    </row>
    <row r="600" spans="1:5" s="2" customFormat="1" ht="33">
      <c r="A600" s="19" t="s">
        <v>1198</v>
      </c>
      <c r="B600" s="13">
        <v>4</v>
      </c>
      <c r="C600" s="19" t="s">
        <v>595</v>
      </c>
      <c r="D600" s="24">
        <v>91</v>
      </c>
      <c r="E600" s="11"/>
    </row>
    <row r="601" spans="1:5" s="2" customFormat="1" ht="33">
      <c r="A601" s="19" t="s">
        <v>1199</v>
      </c>
      <c r="B601" s="13">
        <v>3</v>
      </c>
      <c r="C601" s="19" t="s">
        <v>110</v>
      </c>
      <c r="D601" s="24">
        <v>100</v>
      </c>
      <c r="E601" s="11"/>
    </row>
    <row r="602" spans="1:5" s="2" customFormat="1" ht="33">
      <c r="A602" s="19" t="s">
        <v>1199</v>
      </c>
      <c r="B602" s="13">
        <v>3</v>
      </c>
      <c r="C602" s="19" t="s">
        <v>110</v>
      </c>
      <c r="D602" s="24">
        <v>105</v>
      </c>
      <c r="E602" s="11"/>
    </row>
    <row r="603" spans="1:5" s="2" customFormat="1" ht="33">
      <c r="A603" s="19" t="s">
        <v>1200</v>
      </c>
      <c r="B603" s="13">
        <v>7</v>
      </c>
      <c r="C603" s="19" t="s">
        <v>111</v>
      </c>
      <c r="D603" s="24">
        <v>243</v>
      </c>
      <c r="E603" s="11"/>
    </row>
    <row r="604" spans="1:5" s="2" customFormat="1" ht="33">
      <c r="A604" s="19" t="s">
        <v>1194</v>
      </c>
      <c r="B604" s="13">
        <v>4</v>
      </c>
      <c r="C604" s="19" t="s">
        <v>112</v>
      </c>
      <c r="D604" s="24">
        <v>43</v>
      </c>
      <c r="E604" s="11"/>
    </row>
    <row r="605" spans="1:5" s="2" customFormat="1" ht="33">
      <c r="A605" s="19" t="s">
        <v>1194</v>
      </c>
      <c r="B605" s="13">
        <v>4</v>
      </c>
      <c r="C605" s="19" t="s">
        <v>112</v>
      </c>
      <c r="D605" s="24">
        <v>24</v>
      </c>
      <c r="E605" s="11"/>
    </row>
    <row r="606" spans="1:5" s="2" customFormat="1" ht="33">
      <c r="A606" s="19" t="s">
        <v>1194</v>
      </c>
      <c r="B606" s="13">
        <v>4</v>
      </c>
      <c r="C606" s="19" t="s">
        <v>112</v>
      </c>
      <c r="D606" s="24">
        <v>41</v>
      </c>
      <c r="E606" s="11"/>
    </row>
    <row r="607" spans="1:5" s="2" customFormat="1" ht="33">
      <c r="A607" s="19" t="s">
        <v>1194</v>
      </c>
      <c r="B607" s="13">
        <v>4</v>
      </c>
      <c r="C607" s="19" t="s">
        <v>112</v>
      </c>
      <c r="D607" s="24">
        <v>26</v>
      </c>
      <c r="E607" s="11"/>
    </row>
    <row r="608" spans="1:5" s="2" customFormat="1" ht="33">
      <c r="A608" s="19" t="s">
        <v>1194</v>
      </c>
      <c r="B608" s="13">
        <v>4</v>
      </c>
      <c r="C608" s="19" t="s">
        <v>112</v>
      </c>
      <c r="D608" s="24">
        <v>48</v>
      </c>
      <c r="E608" s="11"/>
    </row>
    <row r="609" spans="1:5" s="2" customFormat="1" ht="33">
      <c r="A609" s="19" t="s">
        <v>1194</v>
      </c>
      <c r="B609" s="13">
        <v>4</v>
      </c>
      <c r="C609" s="19" t="s">
        <v>112</v>
      </c>
      <c r="D609" s="24">
        <v>49</v>
      </c>
      <c r="E609" s="11"/>
    </row>
    <row r="610" spans="1:5" s="2" customFormat="1" ht="33">
      <c r="A610" s="19" t="s">
        <v>1194</v>
      </c>
      <c r="B610" s="13">
        <v>4</v>
      </c>
      <c r="C610" s="19" t="s">
        <v>112</v>
      </c>
      <c r="D610" s="24">
        <v>59</v>
      </c>
      <c r="E610" s="11"/>
    </row>
    <row r="611" spans="1:5" s="2" customFormat="1" ht="33">
      <c r="A611" s="19" t="s">
        <v>1199</v>
      </c>
      <c r="B611" s="13">
        <v>3</v>
      </c>
      <c r="C611" s="19" t="s">
        <v>110</v>
      </c>
      <c r="D611" s="24">
        <v>202</v>
      </c>
      <c r="E611" s="11"/>
    </row>
    <row r="612" spans="1:5" s="2" customFormat="1" ht="33">
      <c r="A612" s="19" t="s">
        <v>1194</v>
      </c>
      <c r="B612" s="13">
        <v>4</v>
      </c>
      <c r="C612" s="19" t="s">
        <v>112</v>
      </c>
      <c r="D612" s="24">
        <v>56</v>
      </c>
      <c r="E612" s="11"/>
    </row>
    <row r="613" spans="1:5" s="2" customFormat="1" ht="33">
      <c r="A613" s="19" t="s">
        <v>1194</v>
      </c>
      <c r="B613" s="13">
        <v>4</v>
      </c>
      <c r="C613" s="19" t="s">
        <v>112</v>
      </c>
      <c r="D613" s="24">
        <v>28</v>
      </c>
      <c r="E613" s="11"/>
    </row>
    <row r="614" spans="1:5" s="2" customFormat="1" ht="33">
      <c r="A614" s="19" t="s">
        <v>1194</v>
      </c>
      <c r="B614" s="13">
        <v>4</v>
      </c>
      <c r="C614" s="19" t="s">
        <v>112</v>
      </c>
      <c r="D614" s="24">
        <v>74</v>
      </c>
      <c r="E614" s="11"/>
    </row>
    <row r="615" spans="1:5" s="2" customFormat="1" ht="33">
      <c r="A615" s="19" t="s">
        <v>1199</v>
      </c>
      <c r="B615" s="13">
        <v>3</v>
      </c>
      <c r="C615" s="19" t="s">
        <v>110</v>
      </c>
      <c r="D615" s="24">
        <v>119</v>
      </c>
      <c r="E615" s="11"/>
    </row>
    <row r="616" spans="1:5" s="2" customFormat="1" ht="33">
      <c r="A616" s="19" t="s">
        <v>1199</v>
      </c>
      <c r="B616" s="13">
        <v>3</v>
      </c>
      <c r="C616" s="19" t="s">
        <v>110</v>
      </c>
      <c r="D616" s="24">
        <v>110</v>
      </c>
      <c r="E616" s="11"/>
    </row>
    <row r="617" spans="1:5" s="2" customFormat="1" ht="33">
      <c r="A617" s="19" t="s">
        <v>1199</v>
      </c>
      <c r="B617" s="13">
        <v>3</v>
      </c>
      <c r="C617" s="19" t="s">
        <v>110</v>
      </c>
      <c r="D617" s="24">
        <v>35</v>
      </c>
      <c r="E617" s="11"/>
    </row>
    <row r="618" spans="1:5" s="2" customFormat="1" ht="33">
      <c r="A618" s="19" t="s">
        <v>1199</v>
      </c>
      <c r="B618" s="13">
        <v>3</v>
      </c>
      <c r="C618" s="19" t="s">
        <v>110</v>
      </c>
      <c r="D618" s="24">
        <v>49</v>
      </c>
      <c r="E618" s="11"/>
    </row>
    <row r="619" spans="1:5" s="2" customFormat="1" ht="33">
      <c r="A619" s="19" t="s">
        <v>1199</v>
      </c>
      <c r="B619" s="13">
        <v>3</v>
      </c>
      <c r="C619" s="19" t="s">
        <v>110</v>
      </c>
      <c r="D619" s="24">
        <v>98</v>
      </c>
      <c r="E619" s="11"/>
    </row>
    <row r="620" spans="1:5" s="2" customFormat="1" ht="33">
      <c r="A620" s="19" t="s">
        <v>1199</v>
      </c>
      <c r="B620" s="13">
        <v>3</v>
      </c>
      <c r="C620" s="19" t="s">
        <v>110</v>
      </c>
      <c r="D620" s="24">
        <v>82</v>
      </c>
      <c r="E620" s="11"/>
    </row>
    <row r="621" spans="1:5" s="2" customFormat="1" ht="33">
      <c r="A621" s="19" t="s">
        <v>1199</v>
      </c>
      <c r="B621" s="13">
        <v>3</v>
      </c>
      <c r="C621" s="19" t="s">
        <v>110</v>
      </c>
      <c r="D621" s="24">
        <v>123</v>
      </c>
      <c r="E621" s="11"/>
    </row>
    <row r="622" spans="1:5" s="2" customFormat="1" ht="33">
      <c r="A622" s="19" t="s">
        <v>1199</v>
      </c>
      <c r="B622" s="13">
        <v>3</v>
      </c>
      <c r="C622" s="19" t="s">
        <v>110</v>
      </c>
      <c r="D622" s="24">
        <v>54</v>
      </c>
      <c r="E622" s="11"/>
    </row>
    <row r="623" spans="1:5" s="2" customFormat="1" ht="33">
      <c r="A623" s="19" t="s">
        <v>1201</v>
      </c>
      <c r="B623" s="13">
        <v>7</v>
      </c>
      <c r="C623" s="19" t="s">
        <v>80</v>
      </c>
      <c r="D623" s="24">
        <v>72</v>
      </c>
      <c r="E623" s="11"/>
    </row>
    <row r="624" spans="1:5" s="2" customFormat="1" ht="21">
      <c r="A624" s="19" t="s">
        <v>1202</v>
      </c>
      <c r="B624" s="13">
        <v>4</v>
      </c>
      <c r="C624" s="19" t="s">
        <v>112</v>
      </c>
      <c r="D624" s="24">
        <v>116</v>
      </c>
      <c r="E624" s="11"/>
    </row>
    <row r="625" spans="1:5" s="2" customFormat="1" ht="33">
      <c r="A625" s="19" t="s">
        <v>1203</v>
      </c>
      <c r="B625" s="13">
        <v>7</v>
      </c>
      <c r="C625" s="19" t="s">
        <v>80</v>
      </c>
      <c r="D625" s="24">
        <v>51</v>
      </c>
      <c r="E625" s="11"/>
    </row>
    <row r="626" spans="1:5" s="2" customFormat="1" ht="33">
      <c r="A626" s="19" t="s">
        <v>1200</v>
      </c>
      <c r="B626" s="13">
        <v>7</v>
      </c>
      <c r="C626" s="19" t="s">
        <v>111</v>
      </c>
      <c r="D626" s="24">
        <v>302</v>
      </c>
      <c r="E626" s="11"/>
    </row>
    <row r="627" spans="1:5" s="2" customFormat="1" ht="33">
      <c r="A627" s="19" t="s">
        <v>1204</v>
      </c>
      <c r="B627" s="13">
        <v>7</v>
      </c>
      <c r="C627" s="19" t="s">
        <v>80</v>
      </c>
      <c r="D627" s="24">
        <v>44</v>
      </c>
      <c r="E627" s="11"/>
    </row>
    <row r="628" spans="1:5" s="2" customFormat="1" ht="33">
      <c r="A628" s="19" t="s">
        <v>1194</v>
      </c>
      <c r="B628" s="13">
        <v>4</v>
      </c>
      <c r="C628" s="19" t="s">
        <v>112</v>
      </c>
      <c r="D628" s="24">
        <v>80</v>
      </c>
      <c r="E628" s="11"/>
    </row>
    <row r="629" spans="1:5" s="2" customFormat="1" ht="33">
      <c r="A629" s="19" t="s">
        <v>1194</v>
      </c>
      <c r="B629" s="13">
        <v>4</v>
      </c>
      <c r="C629" s="19" t="s">
        <v>112</v>
      </c>
      <c r="D629" s="24">
        <v>60</v>
      </c>
      <c r="E629" s="11"/>
    </row>
    <row r="630" spans="1:5" s="2" customFormat="1" ht="33">
      <c r="A630" s="19" t="s">
        <v>1194</v>
      </c>
      <c r="B630" s="13">
        <v>4</v>
      </c>
      <c r="C630" s="19" t="s">
        <v>112</v>
      </c>
      <c r="D630" s="24">
        <v>70</v>
      </c>
      <c r="E630" s="11"/>
    </row>
    <row r="631" spans="1:5" s="2" customFormat="1" ht="33">
      <c r="A631" s="19" t="s">
        <v>1200</v>
      </c>
      <c r="B631" s="13">
        <v>7</v>
      </c>
      <c r="C631" s="19" t="s">
        <v>111</v>
      </c>
      <c r="D631" s="24">
        <v>291</v>
      </c>
      <c r="E631" s="11"/>
    </row>
    <row r="632" spans="1:5" s="2" customFormat="1" ht="33">
      <c r="A632" s="19" t="s">
        <v>1205</v>
      </c>
      <c r="B632" s="13">
        <v>7</v>
      </c>
      <c r="C632" s="19" t="s">
        <v>80</v>
      </c>
      <c r="D632" s="24">
        <v>138</v>
      </c>
      <c r="E632" s="11"/>
    </row>
    <row r="633" spans="1:5" s="2" customFormat="1" ht="33">
      <c r="A633" s="19" t="s">
        <v>1194</v>
      </c>
      <c r="B633" s="13">
        <v>4</v>
      </c>
      <c r="C633" s="19" t="s">
        <v>112</v>
      </c>
      <c r="D633" s="24">
        <v>70</v>
      </c>
      <c r="E633" s="11"/>
    </row>
    <row r="634" spans="1:5" s="2" customFormat="1" ht="33">
      <c r="A634" s="19" t="s">
        <v>1194</v>
      </c>
      <c r="B634" s="13">
        <v>4</v>
      </c>
      <c r="C634" s="19" t="s">
        <v>112</v>
      </c>
      <c r="D634" s="24">
        <v>80</v>
      </c>
      <c r="E634" s="11"/>
    </row>
    <row r="635" spans="1:5" s="2" customFormat="1" ht="33">
      <c r="A635" s="19" t="s">
        <v>1194</v>
      </c>
      <c r="B635" s="13">
        <v>4</v>
      </c>
      <c r="C635" s="19" t="s">
        <v>112</v>
      </c>
      <c r="D635" s="24">
        <v>75</v>
      </c>
      <c r="E635" s="11"/>
    </row>
    <row r="636" spans="1:5" s="2" customFormat="1" ht="66">
      <c r="A636" s="19" t="s">
        <v>1206</v>
      </c>
      <c r="B636" s="13">
        <v>7</v>
      </c>
      <c r="C636" s="19" t="s">
        <v>80</v>
      </c>
      <c r="D636" s="24">
        <v>47</v>
      </c>
      <c r="E636" s="11"/>
    </row>
    <row r="637" spans="1:5" s="2" customFormat="1" ht="66">
      <c r="A637" s="19" t="s">
        <v>1206</v>
      </c>
      <c r="B637" s="13">
        <v>7</v>
      </c>
      <c r="C637" s="19" t="s">
        <v>80</v>
      </c>
      <c r="D637" s="24">
        <v>39</v>
      </c>
      <c r="E637" s="11"/>
    </row>
    <row r="638" spans="1:5" s="2" customFormat="1" ht="33">
      <c r="A638" s="19" t="s">
        <v>1194</v>
      </c>
      <c r="B638" s="13">
        <v>4</v>
      </c>
      <c r="C638" s="19" t="s">
        <v>112</v>
      </c>
      <c r="D638" s="24">
        <v>60</v>
      </c>
      <c r="E638" s="11"/>
    </row>
    <row r="639" spans="1:5" s="2" customFormat="1" ht="33">
      <c r="A639" s="19" t="s">
        <v>1194</v>
      </c>
      <c r="B639" s="13">
        <v>4</v>
      </c>
      <c r="C639" s="19" t="s">
        <v>112</v>
      </c>
      <c r="D639" s="24">
        <v>90</v>
      </c>
      <c r="E639" s="11"/>
    </row>
    <row r="640" spans="1:5" s="2" customFormat="1" ht="33">
      <c r="A640" s="19" t="s">
        <v>1194</v>
      </c>
      <c r="B640" s="13">
        <v>4</v>
      </c>
      <c r="C640" s="19" t="s">
        <v>112</v>
      </c>
      <c r="D640" s="24">
        <v>60</v>
      </c>
      <c r="E640" s="11"/>
    </row>
    <row r="641" spans="1:5" s="2" customFormat="1" ht="33">
      <c r="A641" s="19" t="s">
        <v>1194</v>
      </c>
      <c r="B641" s="13">
        <v>4</v>
      </c>
      <c r="C641" s="19" t="s">
        <v>112</v>
      </c>
      <c r="D641" s="24">
        <v>65</v>
      </c>
      <c r="E641" s="11"/>
    </row>
    <row r="642" spans="1:5" s="2" customFormat="1" ht="33">
      <c r="A642" s="19" t="s">
        <v>1201</v>
      </c>
      <c r="B642" s="13">
        <v>7</v>
      </c>
      <c r="C642" s="19" t="s">
        <v>80</v>
      </c>
      <c r="D642" s="24">
        <v>8</v>
      </c>
      <c r="E642" s="11"/>
    </row>
    <row r="643" spans="1:5" s="2" customFormat="1" ht="66">
      <c r="A643" s="19" t="s">
        <v>1207</v>
      </c>
      <c r="B643" s="13">
        <v>4</v>
      </c>
      <c r="C643" s="19" t="s">
        <v>112</v>
      </c>
      <c r="D643" s="24">
        <v>41</v>
      </c>
      <c r="E643" s="11"/>
    </row>
    <row r="644" spans="1:5" s="2" customFormat="1" ht="33">
      <c r="A644" s="19" t="s">
        <v>1208</v>
      </c>
      <c r="B644" s="13">
        <v>4</v>
      </c>
      <c r="C644" s="19" t="s">
        <v>112</v>
      </c>
      <c r="D644" s="24">
        <v>73</v>
      </c>
      <c r="E644" s="11"/>
    </row>
    <row r="645" spans="1:5" s="2" customFormat="1" ht="33">
      <c r="A645" s="19" t="s">
        <v>1194</v>
      </c>
      <c r="B645" s="13">
        <v>4</v>
      </c>
      <c r="C645" s="19" t="s">
        <v>112</v>
      </c>
      <c r="D645" s="24">
        <v>66</v>
      </c>
      <c r="E645" s="11"/>
    </row>
    <row r="646" spans="1:5" s="2" customFormat="1" ht="33">
      <c r="A646" s="19" t="s">
        <v>1200</v>
      </c>
      <c r="B646" s="13">
        <v>7</v>
      </c>
      <c r="C646" s="19" t="s">
        <v>111</v>
      </c>
      <c r="D646" s="24">
        <v>363</v>
      </c>
      <c r="E646" s="11"/>
    </row>
    <row r="647" spans="1:5" s="2" customFormat="1" ht="33">
      <c r="A647" s="19" t="s">
        <v>1209</v>
      </c>
      <c r="B647" s="13">
        <v>4</v>
      </c>
      <c r="C647" s="19" t="s">
        <v>112</v>
      </c>
      <c r="D647" s="24">
        <v>85</v>
      </c>
      <c r="E647" s="11"/>
    </row>
    <row r="648" spans="1:5" s="2" customFormat="1" ht="33">
      <c r="A648" s="19" t="s">
        <v>1194</v>
      </c>
      <c r="B648" s="13">
        <v>4</v>
      </c>
      <c r="C648" s="19" t="s">
        <v>112</v>
      </c>
      <c r="D648" s="24">
        <v>83</v>
      </c>
      <c r="E648" s="11"/>
    </row>
    <row r="649" spans="1:5" s="2" customFormat="1" ht="66">
      <c r="A649" s="19" t="s">
        <v>1207</v>
      </c>
      <c r="B649" s="13">
        <v>4</v>
      </c>
      <c r="C649" s="19" t="s">
        <v>112</v>
      </c>
      <c r="D649" s="24">
        <v>58</v>
      </c>
      <c r="E649" s="11"/>
    </row>
    <row r="650" spans="1:5" s="2" customFormat="1" ht="66">
      <c r="A650" s="19" t="s">
        <v>1207</v>
      </c>
      <c r="B650" s="13">
        <v>4</v>
      </c>
      <c r="C650" s="19" t="s">
        <v>112</v>
      </c>
      <c r="D650" s="24">
        <v>82</v>
      </c>
      <c r="E650" s="11"/>
    </row>
    <row r="651" spans="1:5" s="2" customFormat="1" ht="49.5">
      <c r="A651" s="19" t="s">
        <v>1210</v>
      </c>
      <c r="B651" s="13">
        <v>4</v>
      </c>
      <c r="C651" s="19" t="s">
        <v>112</v>
      </c>
      <c r="D651" s="24">
        <v>78</v>
      </c>
      <c r="E651" s="11"/>
    </row>
    <row r="652" spans="1:5" s="2" customFormat="1" ht="33">
      <c r="A652" s="19" t="s">
        <v>1209</v>
      </c>
      <c r="B652" s="13">
        <v>4</v>
      </c>
      <c r="C652" s="19" t="s">
        <v>112</v>
      </c>
      <c r="D652" s="24">
        <v>108</v>
      </c>
      <c r="E652" s="11"/>
    </row>
    <row r="653" spans="1:5" s="2" customFormat="1" ht="49.5">
      <c r="A653" s="19" t="s">
        <v>1211</v>
      </c>
      <c r="B653" s="13">
        <v>4</v>
      </c>
      <c r="C653" s="19" t="s">
        <v>112</v>
      </c>
      <c r="D653" s="24">
        <v>76</v>
      </c>
      <c r="E653" s="11"/>
    </row>
    <row r="654" spans="1:5" s="2" customFormat="1" ht="33">
      <c r="A654" s="19" t="s">
        <v>1212</v>
      </c>
      <c r="B654" s="13" t="s">
        <v>113</v>
      </c>
      <c r="C654" s="19" t="s">
        <v>114</v>
      </c>
      <c r="D654" s="24">
        <v>77</v>
      </c>
      <c r="E654" s="11"/>
    </row>
    <row r="655" spans="1:5" s="2" customFormat="1" ht="33">
      <c r="A655" s="19" t="s">
        <v>1213</v>
      </c>
      <c r="B655" s="13">
        <v>4</v>
      </c>
      <c r="C655" s="19" t="s">
        <v>112</v>
      </c>
      <c r="D655" s="24">
        <v>80</v>
      </c>
      <c r="E655" s="11"/>
    </row>
    <row r="656" spans="1:5" s="2" customFormat="1" ht="49.5">
      <c r="A656" s="19" t="s">
        <v>1214</v>
      </c>
      <c r="B656" s="13">
        <v>4</v>
      </c>
      <c r="C656" s="19" t="s">
        <v>112</v>
      </c>
      <c r="D656" s="24">
        <v>3</v>
      </c>
      <c r="E656" s="11"/>
    </row>
    <row r="657" spans="1:5" s="2" customFormat="1" ht="33">
      <c r="A657" s="19" t="s">
        <v>1194</v>
      </c>
      <c r="B657" s="13">
        <v>4</v>
      </c>
      <c r="C657" s="19" t="s">
        <v>112</v>
      </c>
      <c r="D657" s="24">
        <v>90</v>
      </c>
      <c r="E657" s="11"/>
    </row>
    <row r="658" spans="1:5" s="2" customFormat="1" ht="33">
      <c r="A658" s="19" t="s">
        <v>1194</v>
      </c>
      <c r="B658" s="13">
        <v>4</v>
      </c>
      <c r="C658" s="19" t="s">
        <v>112</v>
      </c>
      <c r="D658" s="24">
        <v>70</v>
      </c>
      <c r="E658" s="11"/>
    </row>
    <row r="659" spans="1:5" s="2" customFormat="1" ht="33">
      <c r="A659" s="19" t="s">
        <v>1194</v>
      </c>
      <c r="B659" s="13">
        <v>4</v>
      </c>
      <c r="C659" s="19" t="s">
        <v>112</v>
      </c>
      <c r="D659" s="24">
        <v>60</v>
      </c>
      <c r="E659" s="11"/>
    </row>
    <row r="660" spans="1:5" s="2" customFormat="1" ht="33">
      <c r="A660" s="19" t="s">
        <v>1194</v>
      </c>
      <c r="B660" s="13">
        <v>4</v>
      </c>
      <c r="C660" s="19" t="s">
        <v>112</v>
      </c>
      <c r="D660" s="24">
        <v>55</v>
      </c>
      <c r="E660" s="11"/>
    </row>
    <row r="661" spans="1:5" s="2" customFormat="1" ht="33">
      <c r="A661" s="19" t="s">
        <v>1194</v>
      </c>
      <c r="B661" s="13">
        <v>4</v>
      </c>
      <c r="C661" s="19" t="s">
        <v>112</v>
      </c>
      <c r="D661" s="24">
        <v>80</v>
      </c>
      <c r="E661" s="11"/>
    </row>
    <row r="662" spans="1:5" s="2" customFormat="1" ht="33">
      <c r="A662" s="19" t="s">
        <v>1194</v>
      </c>
      <c r="B662" s="13">
        <v>4</v>
      </c>
      <c r="C662" s="19" t="s">
        <v>112</v>
      </c>
      <c r="D662" s="24">
        <v>60</v>
      </c>
      <c r="E662" s="11"/>
    </row>
    <row r="663" spans="1:5" s="2" customFormat="1" ht="33">
      <c r="A663" s="19" t="s">
        <v>1194</v>
      </c>
      <c r="B663" s="13">
        <v>4</v>
      </c>
      <c r="C663" s="19" t="s">
        <v>112</v>
      </c>
      <c r="D663" s="24">
        <v>80</v>
      </c>
      <c r="E663" s="11"/>
    </row>
    <row r="664" spans="1:5" s="2" customFormat="1" ht="33">
      <c r="A664" s="19" t="s">
        <v>1194</v>
      </c>
      <c r="B664" s="13">
        <v>4</v>
      </c>
      <c r="C664" s="19" t="s">
        <v>112</v>
      </c>
      <c r="D664" s="24">
        <v>80</v>
      </c>
      <c r="E664" s="11"/>
    </row>
    <row r="665" spans="1:5" s="2" customFormat="1" ht="33">
      <c r="A665" s="19" t="s">
        <v>1215</v>
      </c>
      <c r="B665" s="13">
        <v>4</v>
      </c>
      <c r="C665" s="19" t="s">
        <v>112</v>
      </c>
      <c r="D665" s="24">
        <v>65</v>
      </c>
      <c r="E665" s="11"/>
    </row>
    <row r="666" spans="1:5" s="2" customFormat="1" ht="82.5">
      <c r="A666" s="19" t="s">
        <v>1216</v>
      </c>
      <c r="B666" s="13">
        <v>4</v>
      </c>
      <c r="C666" s="19" t="s">
        <v>112</v>
      </c>
      <c r="D666" s="24">
        <v>80</v>
      </c>
      <c r="E666" s="11"/>
    </row>
    <row r="667" spans="1:5" s="2" customFormat="1" ht="33">
      <c r="A667" s="19" t="s">
        <v>1194</v>
      </c>
      <c r="B667" s="13">
        <v>4</v>
      </c>
      <c r="C667" s="19" t="s">
        <v>112</v>
      </c>
      <c r="D667" s="24">
        <v>80</v>
      </c>
      <c r="E667" s="11"/>
    </row>
    <row r="668" spans="1:5" s="2" customFormat="1" ht="66">
      <c r="A668" s="19" t="s">
        <v>1217</v>
      </c>
      <c r="B668" s="13">
        <v>4</v>
      </c>
      <c r="C668" s="19" t="s">
        <v>112</v>
      </c>
      <c r="D668" s="24">
        <v>80</v>
      </c>
      <c r="E668" s="11"/>
    </row>
    <row r="669" spans="1:5" s="2" customFormat="1" ht="49.5">
      <c r="A669" s="19" t="s">
        <v>1210</v>
      </c>
      <c r="B669" s="13">
        <v>4</v>
      </c>
      <c r="C669" s="19" t="s">
        <v>112</v>
      </c>
      <c r="D669" s="24">
        <v>77</v>
      </c>
      <c r="E669" s="11"/>
    </row>
    <row r="670" spans="1:5" s="2" customFormat="1" ht="33">
      <c r="A670" s="19" t="s">
        <v>1199</v>
      </c>
      <c r="B670" s="13">
        <v>7</v>
      </c>
      <c r="C670" s="19" t="s">
        <v>80</v>
      </c>
      <c r="D670" s="24">
        <v>171</v>
      </c>
      <c r="E670" s="11"/>
    </row>
    <row r="671" spans="1:5" s="2" customFormat="1" ht="33">
      <c r="A671" s="19" t="s">
        <v>1194</v>
      </c>
      <c r="B671" s="13">
        <v>4</v>
      </c>
      <c r="C671" s="19" t="s">
        <v>112</v>
      </c>
      <c r="D671" s="24">
        <v>92</v>
      </c>
      <c r="E671" s="11"/>
    </row>
    <row r="672" spans="1:5" s="2" customFormat="1" ht="33">
      <c r="A672" s="19" t="s">
        <v>1194</v>
      </c>
      <c r="B672" s="13">
        <v>4</v>
      </c>
      <c r="C672" s="19" t="s">
        <v>112</v>
      </c>
      <c r="D672" s="24">
        <v>40</v>
      </c>
      <c r="E672" s="11"/>
    </row>
    <row r="673" spans="1:5" s="2" customFormat="1" ht="33">
      <c r="A673" s="19" t="s">
        <v>1194</v>
      </c>
      <c r="B673" s="13">
        <v>4</v>
      </c>
      <c r="C673" s="19" t="s">
        <v>112</v>
      </c>
      <c r="D673" s="24">
        <v>35</v>
      </c>
      <c r="E673" s="11"/>
    </row>
    <row r="674" spans="1:5" s="2" customFormat="1" ht="33">
      <c r="A674" s="19" t="s">
        <v>1199</v>
      </c>
      <c r="B674" s="13">
        <v>4</v>
      </c>
      <c r="C674" s="19" t="s">
        <v>112</v>
      </c>
      <c r="D674" s="24">
        <v>60</v>
      </c>
      <c r="E674" s="11"/>
    </row>
    <row r="675" spans="1:5" s="2" customFormat="1" ht="33">
      <c r="A675" s="19" t="s">
        <v>1199</v>
      </c>
      <c r="B675" s="13">
        <v>7</v>
      </c>
      <c r="C675" s="19" t="s">
        <v>80</v>
      </c>
      <c r="D675" s="24">
        <v>21</v>
      </c>
      <c r="E675" s="11"/>
    </row>
    <row r="676" spans="1:5" s="2" customFormat="1" ht="33">
      <c r="A676" s="19" t="s">
        <v>1199</v>
      </c>
      <c r="B676" s="13">
        <v>7</v>
      </c>
      <c r="C676" s="19" t="s">
        <v>80</v>
      </c>
      <c r="D676" s="24">
        <v>132</v>
      </c>
      <c r="E676" s="11"/>
    </row>
    <row r="677" spans="1:5" s="2" customFormat="1" ht="33">
      <c r="A677" s="19" t="s">
        <v>1199</v>
      </c>
      <c r="B677" s="13">
        <v>7</v>
      </c>
      <c r="C677" s="19" t="s">
        <v>80</v>
      </c>
      <c r="D677" s="24">
        <v>72</v>
      </c>
      <c r="E677" s="11"/>
    </row>
    <row r="678" spans="1:5" s="2" customFormat="1" ht="33">
      <c r="A678" s="19" t="s">
        <v>1194</v>
      </c>
      <c r="B678" s="13">
        <v>4</v>
      </c>
      <c r="C678" s="19" t="s">
        <v>112</v>
      </c>
      <c r="D678" s="24">
        <v>69</v>
      </c>
      <c r="E678" s="11"/>
    </row>
    <row r="679" spans="1:5" s="2" customFormat="1" ht="49.5">
      <c r="A679" s="19" t="s">
        <v>1218</v>
      </c>
      <c r="B679" s="13">
        <v>7</v>
      </c>
      <c r="C679" s="19" t="s">
        <v>111</v>
      </c>
      <c r="D679" s="24">
        <v>817</v>
      </c>
      <c r="E679" s="11"/>
    </row>
    <row r="680" spans="1:5" s="2" customFormat="1" ht="33">
      <c r="A680" s="19" t="s">
        <v>1200</v>
      </c>
      <c r="B680" s="13">
        <v>7</v>
      </c>
      <c r="C680" s="19" t="s">
        <v>111</v>
      </c>
      <c r="D680" s="24">
        <v>274</v>
      </c>
      <c r="E680" s="11"/>
    </row>
    <row r="681" spans="1:5" s="2" customFormat="1" ht="49.5">
      <c r="A681" s="19" t="s">
        <v>1218</v>
      </c>
      <c r="B681" s="13">
        <v>7</v>
      </c>
      <c r="C681" s="19" t="s">
        <v>111</v>
      </c>
      <c r="D681" s="24">
        <v>585</v>
      </c>
      <c r="E681" s="11"/>
    </row>
    <row r="682" spans="1:5" s="2" customFormat="1" ht="33">
      <c r="A682" s="19" t="s">
        <v>1199</v>
      </c>
      <c r="B682" s="13">
        <v>3</v>
      </c>
      <c r="C682" s="19" t="s">
        <v>110</v>
      </c>
      <c r="D682" s="24">
        <v>81</v>
      </c>
      <c r="E682" s="11"/>
    </row>
    <row r="683" spans="1:5" s="2" customFormat="1" ht="33">
      <c r="A683" s="19" t="s">
        <v>1199</v>
      </c>
      <c r="B683" s="13">
        <v>3</v>
      </c>
      <c r="C683" s="19" t="s">
        <v>110</v>
      </c>
      <c r="D683" s="24">
        <v>74</v>
      </c>
      <c r="E683" s="11"/>
    </row>
    <row r="684" spans="1:5" s="2" customFormat="1" ht="49.5">
      <c r="A684" s="19" t="s">
        <v>1218</v>
      </c>
      <c r="B684" s="13">
        <v>7</v>
      </c>
      <c r="C684" s="19" t="s">
        <v>111</v>
      </c>
      <c r="D684" s="24">
        <v>708</v>
      </c>
      <c r="E684" s="11"/>
    </row>
    <row r="685" spans="1:5" s="2" customFormat="1" ht="33">
      <c r="A685" s="19" t="s">
        <v>1200</v>
      </c>
      <c r="B685" s="13">
        <v>7</v>
      </c>
      <c r="C685" s="19" t="s">
        <v>111</v>
      </c>
      <c r="D685" s="24">
        <v>286</v>
      </c>
      <c r="E685" s="11"/>
    </row>
    <row r="686" spans="1:5" s="2" customFormat="1" ht="33">
      <c r="A686" s="19" t="s">
        <v>1200</v>
      </c>
      <c r="B686" s="13">
        <v>7</v>
      </c>
      <c r="C686" s="19" t="s">
        <v>111</v>
      </c>
      <c r="D686" s="24">
        <v>479</v>
      </c>
      <c r="E686" s="11"/>
    </row>
    <row r="687" spans="1:5" s="2" customFormat="1" ht="49.5">
      <c r="A687" s="19" t="s">
        <v>1219</v>
      </c>
      <c r="B687" s="13">
        <v>7</v>
      </c>
      <c r="C687" s="19" t="s">
        <v>111</v>
      </c>
      <c r="D687" s="24">
        <v>580</v>
      </c>
      <c r="E687" s="11"/>
    </row>
    <row r="688" spans="1:5" s="2" customFormat="1" ht="33">
      <c r="A688" s="19" t="s">
        <v>1200</v>
      </c>
      <c r="B688" s="13">
        <v>7</v>
      </c>
      <c r="C688" s="19" t="s">
        <v>111</v>
      </c>
      <c r="D688" s="24">
        <v>435</v>
      </c>
      <c r="E688" s="11"/>
    </row>
    <row r="689" spans="1:5" s="2" customFormat="1" ht="49.5">
      <c r="A689" s="19" t="s">
        <v>1218</v>
      </c>
      <c r="B689" s="13">
        <v>7</v>
      </c>
      <c r="C689" s="19" t="s">
        <v>111</v>
      </c>
      <c r="D689" s="24">
        <v>260</v>
      </c>
      <c r="E689" s="11"/>
    </row>
    <row r="690" spans="1:5" s="2" customFormat="1" ht="33">
      <c r="A690" s="19" t="s">
        <v>1200</v>
      </c>
      <c r="B690" s="13">
        <v>7</v>
      </c>
      <c r="C690" s="19" t="s">
        <v>111</v>
      </c>
      <c r="D690" s="24">
        <v>277</v>
      </c>
      <c r="E690" s="11"/>
    </row>
    <row r="691" spans="1:5" s="2" customFormat="1" ht="33">
      <c r="A691" s="19" t="s">
        <v>1199</v>
      </c>
      <c r="B691" s="13">
        <v>3</v>
      </c>
      <c r="C691" s="19" t="s">
        <v>110</v>
      </c>
      <c r="D691" s="24">
        <v>54</v>
      </c>
      <c r="E691" s="11"/>
    </row>
    <row r="692" spans="1:5" s="2" customFormat="1" ht="49.5">
      <c r="A692" s="19" t="s">
        <v>1219</v>
      </c>
      <c r="B692" s="13">
        <v>7</v>
      </c>
      <c r="C692" s="19" t="s">
        <v>111</v>
      </c>
      <c r="D692" s="24">
        <v>323</v>
      </c>
      <c r="E692" s="11"/>
    </row>
    <row r="693" spans="1:5" s="2" customFormat="1" ht="49.5">
      <c r="A693" s="19" t="s">
        <v>1218</v>
      </c>
      <c r="B693" s="13">
        <v>7</v>
      </c>
      <c r="C693" s="19" t="s">
        <v>111</v>
      </c>
      <c r="D693" s="24">
        <v>431</v>
      </c>
      <c r="E693" s="11"/>
    </row>
    <row r="694" spans="1:5" s="2" customFormat="1" ht="33">
      <c r="A694" s="19" t="s">
        <v>1200</v>
      </c>
      <c r="B694" s="13">
        <v>7</v>
      </c>
      <c r="C694" s="19" t="s">
        <v>111</v>
      </c>
      <c r="D694" s="24">
        <v>277</v>
      </c>
      <c r="E694" s="11"/>
    </row>
    <row r="695" spans="1:5" s="2" customFormat="1" ht="33">
      <c r="A695" s="19" t="s">
        <v>1200</v>
      </c>
      <c r="B695" s="13">
        <v>7</v>
      </c>
      <c r="C695" s="19" t="s">
        <v>111</v>
      </c>
      <c r="D695" s="24">
        <v>736</v>
      </c>
      <c r="E695" s="11"/>
    </row>
    <row r="696" spans="1:5" s="2" customFormat="1" ht="33">
      <c r="A696" s="19" t="s">
        <v>1200</v>
      </c>
      <c r="B696" s="13">
        <v>7</v>
      </c>
      <c r="C696" s="19" t="s">
        <v>111</v>
      </c>
      <c r="D696" s="24">
        <v>355</v>
      </c>
      <c r="E696" s="11"/>
    </row>
    <row r="697" spans="1:5" s="2" customFormat="1" ht="33">
      <c r="A697" s="19" t="s">
        <v>1199</v>
      </c>
      <c r="B697" s="13">
        <v>3</v>
      </c>
      <c r="C697" s="19" t="s">
        <v>110</v>
      </c>
      <c r="D697" s="24">
        <v>85</v>
      </c>
      <c r="E697" s="11"/>
    </row>
    <row r="698" spans="1:5" s="2" customFormat="1" ht="33">
      <c r="A698" s="19" t="s">
        <v>1220</v>
      </c>
      <c r="B698" s="13">
        <v>7</v>
      </c>
      <c r="C698" s="19" t="s">
        <v>80</v>
      </c>
      <c r="D698" s="24">
        <v>175</v>
      </c>
      <c r="E698" s="11"/>
    </row>
    <row r="699" spans="1:5" s="2" customFormat="1" ht="33">
      <c r="A699" s="19" t="s">
        <v>1221</v>
      </c>
      <c r="B699" s="13">
        <v>7</v>
      </c>
      <c r="C699" s="19" t="s">
        <v>80</v>
      </c>
      <c r="D699" s="24">
        <v>66</v>
      </c>
      <c r="E699" s="11"/>
    </row>
    <row r="700" spans="1:5" s="2" customFormat="1" ht="33">
      <c r="A700" s="19" t="s">
        <v>1222</v>
      </c>
      <c r="B700" s="13">
        <v>4</v>
      </c>
      <c r="C700" s="19" t="s">
        <v>112</v>
      </c>
      <c r="D700" s="24">
        <v>90</v>
      </c>
      <c r="E700" s="11"/>
    </row>
    <row r="701" spans="1:5" s="2" customFormat="1" ht="21">
      <c r="A701" s="19" t="s">
        <v>1223</v>
      </c>
      <c r="B701" s="13">
        <v>7</v>
      </c>
      <c r="C701" s="19" t="s">
        <v>80</v>
      </c>
      <c r="D701" s="24">
        <v>9</v>
      </c>
      <c r="E701" s="11"/>
    </row>
    <row r="702" spans="1:5" s="2" customFormat="1" ht="21">
      <c r="A702" s="19" t="s">
        <v>1223</v>
      </c>
      <c r="B702" s="13">
        <v>7</v>
      </c>
      <c r="C702" s="19" t="s">
        <v>80</v>
      </c>
      <c r="D702" s="24">
        <v>95</v>
      </c>
      <c r="E702" s="11"/>
    </row>
    <row r="703" spans="1:5" s="2" customFormat="1" ht="33">
      <c r="A703" s="19" t="s">
        <v>1224</v>
      </c>
      <c r="B703" s="13">
        <v>7</v>
      </c>
      <c r="C703" s="19" t="s">
        <v>80</v>
      </c>
      <c r="D703" s="24">
        <v>68</v>
      </c>
      <c r="E703" s="11"/>
    </row>
    <row r="704" spans="1:5" s="2" customFormat="1" ht="21">
      <c r="A704" s="19" t="s">
        <v>1225</v>
      </c>
      <c r="B704" s="13">
        <v>4</v>
      </c>
      <c r="C704" s="19" t="s">
        <v>112</v>
      </c>
      <c r="D704" s="24">
        <v>44</v>
      </c>
      <c r="E704" s="11"/>
    </row>
    <row r="705" spans="1:5" s="2" customFormat="1" ht="33">
      <c r="A705" s="19" t="s">
        <v>1226</v>
      </c>
      <c r="B705" s="13">
        <v>7</v>
      </c>
      <c r="C705" s="19" t="s">
        <v>80</v>
      </c>
      <c r="D705" s="24">
        <v>10</v>
      </c>
      <c r="E705" s="11"/>
    </row>
    <row r="706" spans="1:5" s="2" customFormat="1" ht="33">
      <c r="A706" s="19" t="s">
        <v>1226</v>
      </c>
      <c r="B706" s="13">
        <v>7</v>
      </c>
      <c r="C706" s="19" t="s">
        <v>80</v>
      </c>
      <c r="D706" s="24">
        <v>20</v>
      </c>
      <c r="E706" s="11"/>
    </row>
    <row r="707" spans="1:5" s="2" customFormat="1" ht="33">
      <c r="A707" s="19" t="s">
        <v>1227</v>
      </c>
      <c r="B707" s="13">
        <v>7</v>
      </c>
      <c r="C707" s="19" t="s">
        <v>80</v>
      </c>
      <c r="D707" s="24">
        <v>80</v>
      </c>
      <c r="E707" s="11"/>
    </row>
    <row r="708" spans="1:5" s="2" customFormat="1" ht="33">
      <c r="A708" s="19" t="s">
        <v>1224</v>
      </c>
      <c r="B708" s="13">
        <v>4</v>
      </c>
      <c r="C708" s="19" t="s">
        <v>112</v>
      </c>
      <c r="D708" s="24">
        <v>113</v>
      </c>
      <c r="E708" s="11"/>
    </row>
    <row r="709" spans="1:5" s="2" customFormat="1" ht="33">
      <c r="A709" s="19" t="s">
        <v>1228</v>
      </c>
      <c r="B709" s="13">
        <v>7</v>
      </c>
      <c r="C709" s="19" t="s">
        <v>80</v>
      </c>
      <c r="D709" s="24">
        <v>120</v>
      </c>
      <c r="E709" s="11"/>
    </row>
    <row r="710" spans="1:5" s="2" customFormat="1" ht="33">
      <c r="A710" s="19" t="s">
        <v>1224</v>
      </c>
      <c r="B710" s="13">
        <v>4</v>
      </c>
      <c r="C710" s="19" t="s">
        <v>112</v>
      </c>
      <c r="D710" s="24">
        <v>126</v>
      </c>
      <c r="E710" s="11"/>
    </row>
    <row r="711" spans="1:5" s="2" customFormat="1" ht="33">
      <c r="A711" s="19" t="s">
        <v>1229</v>
      </c>
      <c r="B711" s="13">
        <v>4</v>
      </c>
      <c r="C711" s="19" t="s">
        <v>112</v>
      </c>
      <c r="D711" s="24">
        <v>80</v>
      </c>
      <c r="E711" s="11"/>
    </row>
    <row r="712" spans="1:5" s="2" customFormat="1" ht="33">
      <c r="A712" s="19" t="s">
        <v>1230</v>
      </c>
      <c r="B712" s="13">
        <v>4</v>
      </c>
      <c r="C712" s="19" t="s">
        <v>112</v>
      </c>
      <c r="D712" s="24">
        <v>18</v>
      </c>
      <c r="E712" s="11"/>
    </row>
    <row r="713" spans="1:5" s="2" customFormat="1" ht="33">
      <c r="A713" s="19" t="s">
        <v>1231</v>
      </c>
      <c r="B713" s="13">
        <v>4</v>
      </c>
      <c r="C713" s="19" t="s">
        <v>112</v>
      </c>
      <c r="D713" s="24">
        <v>100</v>
      </c>
      <c r="E713" s="11"/>
    </row>
    <row r="714" spans="1:5" s="2" customFormat="1" ht="82.5">
      <c r="A714" s="19" t="s">
        <v>1232</v>
      </c>
      <c r="B714" s="13" t="s">
        <v>71</v>
      </c>
      <c r="C714" s="19" t="s">
        <v>115</v>
      </c>
      <c r="D714" s="24">
        <v>77</v>
      </c>
      <c r="E714" s="11"/>
    </row>
    <row r="715" spans="1:5" s="2" customFormat="1" ht="33">
      <c r="A715" s="19" t="s">
        <v>1233</v>
      </c>
      <c r="B715" s="13">
        <v>4</v>
      </c>
      <c r="C715" s="19" t="s">
        <v>112</v>
      </c>
      <c r="D715" s="24">
        <v>85</v>
      </c>
      <c r="E715" s="11"/>
    </row>
    <row r="716" spans="1:5" s="2" customFormat="1" ht="21">
      <c r="A716" s="19" t="s">
        <v>1234</v>
      </c>
      <c r="B716" s="13">
        <v>7</v>
      </c>
      <c r="C716" s="19" t="s">
        <v>80</v>
      </c>
      <c r="D716" s="24">
        <v>131</v>
      </c>
      <c r="E716" s="11"/>
    </row>
    <row r="717" spans="1:5" s="2" customFormat="1" ht="33">
      <c r="A717" s="19" t="s">
        <v>1235</v>
      </c>
      <c r="B717" s="13">
        <v>4</v>
      </c>
      <c r="C717" s="19" t="s">
        <v>112</v>
      </c>
      <c r="D717" s="24">
        <v>50</v>
      </c>
      <c r="E717" s="11"/>
    </row>
    <row r="718" spans="1:5" s="2" customFormat="1" ht="33">
      <c r="A718" s="19" t="s">
        <v>1236</v>
      </c>
      <c r="B718" s="13">
        <v>4</v>
      </c>
      <c r="C718" s="19" t="s">
        <v>112</v>
      </c>
      <c r="D718" s="24">
        <v>58</v>
      </c>
      <c r="E718" s="11"/>
    </row>
    <row r="719" spans="1:5" s="2" customFormat="1" ht="33">
      <c r="A719" s="19" t="s">
        <v>1237</v>
      </c>
      <c r="B719" s="13">
        <v>4</v>
      </c>
      <c r="C719" s="19" t="s">
        <v>112</v>
      </c>
      <c r="D719" s="24">
        <v>40</v>
      </c>
      <c r="E719" s="11"/>
    </row>
    <row r="720" spans="1:5" s="2" customFormat="1" ht="49.5">
      <c r="A720" s="19" t="s">
        <v>1238</v>
      </c>
      <c r="B720" s="13">
        <v>4</v>
      </c>
      <c r="C720" s="19" t="s">
        <v>112</v>
      </c>
      <c r="D720" s="24">
        <v>35</v>
      </c>
      <c r="E720" s="11"/>
    </row>
    <row r="721" spans="1:5" s="2" customFormat="1" ht="21">
      <c r="A721" s="19" t="s">
        <v>1239</v>
      </c>
      <c r="B721" s="13">
        <v>4</v>
      </c>
      <c r="C721" s="19" t="s">
        <v>112</v>
      </c>
      <c r="D721" s="24">
        <v>41</v>
      </c>
      <c r="E721" s="11"/>
    </row>
    <row r="722" spans="1:5" s="2" customFormat="1" ht="33">
      <c r="A722" s="19" t="s">
        <v>1240</v>
      </c>
      <c r="B722" s="13">
        <v>7</v>
      </c>
      <c r="C722" s="19" t="s">
        <v>80</v>
      </c>
      <c r="D722" s="24">
        <v>67</v>
      </c>
      <c r="E722" s="11"/>
    </row>
    <row r="723" spans="1:5" s="2" customFormat="1" ht="21">
      <c r="A723" s="19" t="s">
        <v>1223</v>
      </c>
      <c r="B723" s="13">
        <v>4</v>
      </c>
      <c r="C723" s="19" t="s">
        <v>112</v>
      </c>
      <c r="D723" s="24">
        <v>43</v>
      </c>
      <c r="E723" s="11"/>
    </row>
    <row r="724" spans="1:5" s="2" customFormat="1" ht="21">
      <c r="A724" s="19" t="s">
        <v>1241</v>
      </c>
      <c r="B724" s="13">
        <v>4</v>
      </c>
      <c r="C724" s="19" t="s">
        <v>112</v>
      </c>
      <c r="D724" s="24">
        <v>24</v>
      </c>
      <c r="E724" s="11"/>
    </row>
    <row r="725" spans="1:5" s="2" customFormat="1" ht="21">
      <c r="A725" s="19" t="s">
        <v>1239</v>
      </c>
      <c r="B725" s="13">
        <v>7</v>
      </c>
      <c r="C725" s="19" t="s">
        <v>80</v>
      </c>
      <c r="D725" s="24">
        <v>58</v>
      </c>
      <c r="E725" s="11"/>
    </row>
    <row r="726" spans="1:5" s="2" customFormat="1" ht="49.5">
      <c r="A726" s="19" t="s">
        <v>1242</v>
      </c>
      <c r="B726" s="13">
        <v>7</v>
      </c>
      <c r="C726" s="19" t="s">
        <v>80</v>
      </c>
      <c r="D726" s="24">
        <v>173</v>
      </c>
      <c r="E726" s="11"/>
    </row>
    <row r="727" spans="1:5" s="2" customFormat="1" ht="33">
      <c r="A727" s="19" t="s">
        <v>1231</v>
      </c>
      <c r="B727" s="13">
        <v>4</v>
      </c>
      <c r="C727" s="19" t="s">
        <v>112</v>
      </c>
      <c r="D727" s="24">
        <v>91</v>
      </c>
      <c r="E727" s="11"/>
    </row>
    <row r="728" spans="1:5" s="2" customFormat="1" ht="33">
      <c r="A728" s="19" t="s">
        <v>1243</v>
      </c>
      <c r="B728" s="13">
        <v>4</v>
      </c>
      <c r="C728" s="19" t="s">
        <v>112</v>
      </c>
      <c r="D728" s="24">
        <v>98</v>
      </c>
      <c r="E728" s="11"/>
    </row>
    <row r="729" spans="1:5" s="2" customFormat="1" ht="49.5">
      <c r="A729" s="19" t="s">
        <v>1244</v>
      </c>
      <c r="B729" s="13">
        <v>7</v>
      </c>
      <c r="C729" s="19" t="s">
        <v>80</v>
      </c>
      <c r="D729" s="24">
        <v>85</v>
      </c>
      <c r="E729" s="11"/>
    </row>
    <row r="730" spans="1:5" s="2" customFormat="1" ht="33">
      <c r="A730" s="19" t="s">
        <v>1245</v>
      </c>
      <c r="B730" s="13">
        <v>4</v>
      </c>
      <c r="C730" s="19" t="s">
        <v>112</v>
      </c>
      <c r="D730" s="24">
        <v>15</v>
      </c>
      <c r="E730" s="11"/>
    </row>
    <row r="731" spans="1:5" s="2" customFormat="1" ht="49.5">
      <c r="A731" s="19" t="s">
        <v>1246</v>
      </c>
      <c r="B731" s="13">
        <v>7</v>
      </c>
      <c r="C731" s="19" t="s">
        <v>80</v>
      </c>
      <c r="D731" s="24">
        <v>49</v>
      </c>
      <c r="E731" s="11"/>
    </row>
    <row r="732" spans="1:5" s="2" customFormat="1" ht="49.5">
      <c r="A732" s="19" t="s">
        <v>1247</v>
      </c>
      <c r="B732" s="13">
        <v>7</v>
      </c>
      <c r="C732" s="19" t="s">
        <v>80</v>
      </c>
      <c r="D732" s="24">
        <v>7</v>
      </c>
      <c r="E732" s="11"/>
    </row>
    <row r="733" spans="1:5" s="2" customFormat="1" ht="33">
      <c r="A733" s="19" t="s">
        <v>1228</v>
      </c>
      <c r="B733" s="13">
        <v>7</v>
      </c>
      <c r="C733" s="19" t="s">
        <v>80</v>
      </c>
      <c r="D733" s="24">
        <v>102</v>
      </c>
      <c r="E733" s="11"/>
    </row>
    <row r="734" spans="1:5" s="2" customFormat="1" ht="33">
      <c r="A734" s="19" t="s">
        <v>1248</v>
      </c>
      <c r="B734" s="13">
        <v>4</v>
      </c>
      <c r="C734" s="19" t="s">
        <v>112</v>
      </c>
      <c r="D734" s="24">
        <v>18</v>
      </c>
      <c r="E734" s="11"/>
    </row>
    <row r="735" spans="1:5" s="2" customFormat="1" ht="21">
      <c r="A735" s="19" t="s">
        <v>1249</v>
      </c>
      <c r="B735" s="13">
        <v>4</v>
      </c>
      <c r="C735" s="19" t="s">
        <v>112</v>
      </c>
      <c r="D735" s="24">
        <v>61</v>
      </c>
      <c r="E735" s="11"/>
    </row>
    <row r="736" spans="1:5" s="2" customFormat="1" ht="49.5">
      <c r="A736" s="19" t="s">
        <v>1250</v>
      </c>
      <c r="B736" s="13">
        <v>4</v>
      </c>
      <c r="C736" s="19" t="s">
        <v>112</v>
      </c>
      <c r="D736" s="24">
        <v>94</v>
      </c>
      <c r="E736" s="11"/>
    </row>
    <row r="737" spans="1:5" s="2" customFormat="1" ht="33">
      <c r="A737" s="19" t="s">
        <v>1251</v>
      </c>
      <c r="B737" s="13">
        <v>4</v>
      </c>
      <c r="C737" s="19" t="s">
        <v>112</v>
      </c>
      <c r="D737" s="24">
        <v>70</v>
      </c>
      <c r="E737" s="11"/>
    </row>
    <row r="738" spans="1:5">
      <c r="A738" s="19" t="s">
        <v>1252</v>
      </c>
      <c r="B738" s="13">
        <v>4</v>
      </c>
      <c r="C738" s="19" t="s">
        <v>200</v>
      </c>
      <c r="D738" s="24">
        <f>ROUND(21471/1000,0)</f>
        <v>21</v>
      </c>
      <c r="E738" s="11"/>
    </row>
    <row r="739" spans="1:5" ht="33">
      <c r="A739" s="19" t="s">
        <v>1253</v>
      </c>
      <c r="B739" s="13">
        <v>4</v>
      </c>
      <c r="C739" s="19" t="s">
        <v>1254</v>
      </c>
      <c r="D739" s="24">
        <f>ROUND(29814/1000,0)</f>
        <v>30</v>
      </c>
      <c r="E739" s="11"/>
    </row>
    <row r="740" spans="1:5" ht="33">
      <c r="A740" s="19" t="s">
        <v>1255</v>
      </c>
      <c r="B740" s="13">
        <v>3</v>
      </c>
      <c r="C740" s="19" t="s">
        <v>1256</v>
      </c>
      <c r="D740" s="24">
        <f>ROUND(34745/1000,0)</f>
        <v>35</v>
      </c>
      <c r="E740" s="11"/>
    </row>
    <row r="741" spans="1:5" ht="33">
      <c r="A741" s="19" t="s">
        <v>1255</v>
      </c>
      <c r="B741" s="13">
        <v>7</v>
      </c>
      <c r="C741" s="19" t="s">
        <v>1257</v>
      </c>
      <c r="D741" s="24">
        <f>ROUND(26055/1000,0)</f>
        <v>26</v>
      </c>
      <c r="E741" s="11"/>
    </row>
    <row r="742" spans="1:5" ht="33">
      <c r="A742" s="19" t="s">
        <v>1255</v>
      </c>
      <c r="B742" s="13">
        <v>7</v>
      </c>
      <c r="C742" s="19" t="s">
        <v>1257</v>
      </c>
      <c r="D742" s="24">
        <f>ROUND(20655/1000,0)</f>
        <v>21</v>
      </c>
      <c r="E742" s="11"/>
    </row>
    <row r="743" spans="1:5" ht="33">
      <c r="A743" s="19" t="s">
        <v>1258</v>
      </c>
      <c r="B743" s="13">
        <v>3</v>
      </c>
      <c r="C743" s="19" t="s">
        <v>1259</v>
      </c>
      <c r="D743" s="24">
        <f>ROUND(41939/1000,0)</f>
        <v>42</v>
      </c>
      <c r="E743" s="11"/>
    </row>
    <row r="744" spans="1:5" ht="33">
      <c r="A744" s="19" t="s">
        <v>1258</v>
      </c>
      <c r="B744" s="13">
        <v>3</v>
      </c>
      <c r="C744" s="19" t="s">
        <v>1259</v>
      </c>
      <c r="D744" s="24">
        <f>ROUND(198413/1000,0)</f>
        <v>198</v>
      </c>
      <c r="E744" s="11"/>
    </row>
    <row r="745" spans="1:5">
      <c r="A745" s="19" t="s">
        <v>1260</v>
      </c>
      <c r="B745" s="13">
        <v>4</v>
      </c>
      <c r="C745" s="19" t="s">
        <v>1261</v>
      </c>
      <c r="D745" s="24">
        <v>25</v>
      </c>
      <c r="E745" s="11"/>
    </row>
    <row r="746" spans="1:5" ht="33">
      <c r="A746" s="19" t="s">
        <v>1262</v>
      </c>
      <c r="B746" s="13">
        <v>3</v>
      </c>
      <c r="C746" s="19" t="s">
        <v>1263</v>
      </c>
      <c r="D746" s="24">
        <v>96</v>
      </c>
      <c r="E746" s="11"/>
    </row>
    <row r="747" spans="1:5">
      <c r="A747" s="19" t="s">
        <v>1260</v>
      </c>
      <c r="B747" s="13">
        <v>4</v>
      </c>
      <c r="C747" s="19" t="s">
        <v>1261</v>
      </c>
      <c r="D747" s="24">
        <v>25</v>
      </c>
      <c r="E747" s="11"/>
    </row>
    <row r="748" spans="1:5">
      <c r="A748" s="19" t="s">
        <v>1264</v>
      </c>
      <c r="B748" s="13">
        <v>4</v>
      </c>
      <c r="C748" s="19" t="s">
        <v>1265</v>
      </c>
      <c r="D748" s="24">
        <v>50</v>
      </c>
      <c r="E748" s="11"/>
    </row>
    <row r="749" spans="1:5">
      <c r="A749" s="19" t="s">
        <v>1260</v>
      </c>
      <c r="B749" s="13">
        <v>4</v>
      </c>
      <c r="C749" s="19" t="s">
        <v>1266</v>
      </c>
      <c r="D749" s="24">
        <v>52</v>
      </c>
      <c r="E749" s="11"/>
    </row>
    <row r="750" spans="1:5">
      <c r="A750" s="19" t="s">
        <v>1267</v>
      </c>
      <c r="B750" s="13">
        <v>3</v>
      </c>
      <c r="C750" s="19" t="s">
        <v>1268</v>
      </c>
      <c r="D750" s="24">
        <v>56</v>
      </c>
      <c r="E750" s="11"/>
    </row>
    <row r="751" spans="1:5">
      <c r="A751" s="19" t="s">
        <v>1269</v>
      </c>
      <c r="B751" s="13">
        <v>4</v>
      </c>
      <c r="C751" s="19" t="s">
        <v>1270</v>
      </c>
      <c r="D751" s="24">
        <v>210</v>
      </c>
      <c r="E751" s="11"/>
    </row>
    <row r="752" spans="1:5">
      <c r="A752" s="19" t="s">
        <v>1271</v>
      </c>
      <c r="B752" s="13">
        <v>7</v>
      </c>
      <c r="C752" s="19" t="s">
        <v>80</v>
      </c>
      <c r="D752" s="24">
        <v>240</v>
      </c>
      <c r="E752" s="11"/>
    </row>
    <row r="753" spans="1:5">
      <c r="A753" s="19" t="s">
        <v>1272</v>
      </c>
      <c r="B753" s="13">
        <v>3</v>
      </c>
      <c r="C753" s="19" t="s">
        <v>110</v>
      </c>
      <c r="D753" s="24">
        <v>78</v>
      </c>
      <c r="E753" s="11"/>
    </row>
    <row r="754" spans="1:5">
      <c r="A754" s="19" t="s">
        <v>1273</v>
      </c>
      <c r="B754" s="13">
        <v>1</v>
      </c>
      <c r="C754" s="19" t="s">
        <v>1274</v>
      </c>
      <c r="D754" s="24">
        <v>46</v>
      </c>
      <c r="E754" s="11"/>
    </row>
    <row r="755" spans="1:5">
      <c r="A755" s="19" t="s">
        <v>1275</v>
      </c>
      <c r="B755" s="13">
        <v>4</v>
      </c>
      <c r="C755" s="19" t="s">
        <v>1276</v>
      </c>
      <c r="D755" s="24">
        <v>98</v>
      </c>
      <c r="E755" s="11"/>
    </row>
    <row r="756" spans="1:5">
      <c r="A756" s="19" t="s">
        <v>1273</v>
      </c>
      <c r="B756" s="13">
        <v>3</v>
      </c>
      <c r="C756" s="19" t="s">
        <v>1277</v>
      </c>
      <c r="D756" s="24">
        <v>46</v>
      </c>
      <c r="E756" s="11"/>
    </row>
    <row r="757" spans="1:5">
      <c r="A757" s="19" t="s">
        <v>1264</v>
      </c>
      <c r="B757" s="13">
        <v>3</v>
      </c>
      <c r="C757" s="19" t="s">
        <v>1278</v>
      </c>
      <c r="D757" s="24">
        <v>62</v>
      </c>
      <c r="E757" s="11"/>
    </row>
    <row r="758" spans="1:5">
      <c r="A758" s="19" t="s">
        <v>1264</v>
      </c>
      <c r="B758" s="13">
        <v>3</v>
      </c>
      <c r="C758" s="19" t="s">
        <v>1278</v>
      </c>
      <c r="D758" s="24">
        <v>62</v>
      </c>
      <c r="E758" s="11"/>
    </row>
    <row r="759" spans="1:5">
      <c r="A759" s="19" t="s">
        <v>1264</v>
      </c>
      <c r="B759" s="13">
        <v>3</v>
      </c>
      <c r="C759" s="19" t="s">
        <v>1278</v>
      </c>
      <c r="D759" s="24">
        <v>170</v>
      </c>
      <c r="E759" s="11"/>
    </row>
    <row r="760" spans="1:5">
      <c r="A760" s="19" t="s">
        <v>1264</v>
      </c>
      <c r="B760" s="13">
        <v>3</v>
      </c>
      <c r="C760" s="19" t="s">
        <v>1278</v>
      </c>
      <c r="D760" s="24">
        <v>62</v>
      </c>
      <c r="E760" s="11"/>
    </row>
    <row r="761" spans="1:5">
      <c r="A761" s="19" t="s">
        <v>1264</v>
      </c>
      <c r="B761" s="13">
        <v>3</v>
      </c>
      <c r="C761" s="19" t="s">
        <v>1278</v>
      </c>
      <c r="D761" s="24">
        <v>62</v>
      </c>
      <c r="E761" s="11"/>
    </row>
    <row r="762" spans="1:5">
      <c r="A762" s="19" t="s">
        <v>1264</v>
      </c>
      <c r="B762" s="13">
        <v>3</v>
      </c>
      <c r="C762" s="19" t="s">
        <v>1278</v>
      </c>
      <c r="D762" s="24">
        <v>62</v>
      </c>
      <c r="E762" s="11"/>
    </row>
    <row r="763" spans="1:5">
      <c r="A763" s="19" t="s">
        <v>1279</v>
      </c>
      <c r="B763" s="13">
        <v>4</v>
      </c>
      <c r="C763" s="19" t="s">
        <v>1280</v>
      </c>
      <c r="D763" s="24">
        <v>60</v>
      </c>
      <c r="E763" s="11"/>
    </row>
    <row r="764" spans="1:5">
      <c r="A764" s="19" t="s">
        <v>1264</v>
      </c>
      <c r="B764" s="13">
        <v>3</v>
      </c>
      <c r="C764" s="19" t="s">
        <v>1281</v>
      </c>
      <c r="D764" s="24">
        <v>29</v>
      </c>
      <c r="E764" s="11"/>
    </row>
    <row r="765" spans="1:5">
      <c r="A765" s="19" t="s">
        <v>1264</v>
      </c>
      <c r="B765" s="13">
        <v>3</v>
      </c>
      <c r="C765" s="19" t="s">
        <v>1281</v>
      </c>
      <c r="D765" s="24">
        <v>11</v>
      </c>
      <c r="E765" s="11"/>
    </row>
    <row r="766" spans="1:5">
      <c r="A766" s="19" t="s">
        <v>1282</v>
      </c>
      <c r="B766" s="13">
        <v>4</v>
      </c>
      <c r="C766" s="19" t="s">
        <v>1283</v>
      </c>
      <c r="D766" s="24">
        <f>110+1</f>
        <v>111</v>
      </c>
      <c r="E766" s="11"/>
    </row>
    <row r="767" spans="1:5">
      <c r="A767" s="19" t="s">
        <v>1282</v>
      </c>
      <c r="B767" s="13">
        <v>4</v>
      </c>
      <c r="C767" s="19" t="s">
        <v>1283</v>
      </c>
      <c r="D767" s="24">
        <v>110</v>
      </c>
      <c r="E767" s="11"/>
    </row>
    <row r="768" spans="1:5">
      <c r="A768" s="19" t="s">
        <v>1264</v>
      </c>
      <c r="B768" s="13">
        <v>3</v>
      </c>
      <c r="C768" s="19" t="s">
        <v>1284</v>
      </c>
      <c r="D768" s="24">
        <v>62</v>
      </c>
      <c r="E768" s="11"/>
    </row>
    <row r="769" spans="1:5">
      <c r="A769" s="19" t="s">
        <v>1282</v>
      </c>
      <c r="B769" s="13">
        <v>4</v>
      </c>
      <c r="C769" s="19" t="s">
        <v>1283</v>
      </c>
      <c r="D769" s="24">
        <v>107</v>
      </c>
      <c r="E769" s="11"/>
    </row>
    <row r="770" spans="1:5">
      <c r="A770" s="19" t="s">
        <v>1264</v>
      </c>
      <c r="B770" s="13">
        <v>4</v>
      </c>
      <c r="C770" s="19" t="s">
        <v>112</v>
      </c>
      <c r="D770" s="24">
        <v>50</v>
      </c>
      <c r="E770" s="11"/>
    </row>
    <row r="771" spans="1:5">
      <c r="A771" s="19" t="s">
        <v>1282</v>
      </c>
      <c r="B771" s="13">
        <v>4</v>
      </c>
      <c r="C771" s="19" t="s">
        <v>1285</v>
      </c>
      <c r="D771" s="24">
        <v>67</v>
      </c>
      <c r="E771" s="11"/>
    </row>
    <row r="772" spans="1:5">
      <c r="A772" s="19" t="s">
        <v>1264</v>
      </c>
      <c r="B772" s="13">
        <v>3</v>
      </c>
      <c r="C772" s="19" t="s">
        <v>1286</v>
      </c>
      <c r="D772" s="24">
        <v>148</v>
      </c>
      <c r="E772" s="11"/>
    </row>
    <row r="773" spans="1:5">
      <c r="A773" s="19" t="s">
        <v>1264</v>
      </c>
      <c r="B773" s="13">
        <v>3</v>
      </c>
      <c r="C773" s="19" t="s">
        <v>1286</v>
      </c>
      <c r="D773" s="24">
        <v>229</v>
      </c>
      <c r="E773" s="11"/>
    </row>
    <row r="774" spans="1:5">
      <c r="A774" s="19" t="s">
        <v>1264</v>
      </c>
      <c r="B774" s="13">
        <v>3</v>
      </c>
      <c r="C774" s="19" t="s">
        <v>1286</v>
      </c>
      <c r="D774" s="24">
        <v>124</v>
      </c>
      <c r="E774" s="11"/>
    </row>
    <row r="775" spans="1:5">
      <c r="A775" s="19" t="s">
        <v>1279</v>
      </c>
      <c r="B775" s="13">
        <v>4</v>
      </c>
      <c r="C775" s="19" t="s">
        <v>1287</v>
      </c>
      <c r="D775" s="24">
        <v>60</v>
      </c>
      <c r="E775" s="11"/>
    </row>
    <row r="776" spans="1:5">
      <c r="A776" s="19" t="s">
        <v>1264</v>
      </c>
      <c r="B776" s="13">
        <v>6</v>
      </c>
      <c r="C776" s="19" t="s">
        <v>1288</v>
      </c>
      <c r="D776" s="24">
        <v>123</v>
      </c>
      <c r="E776" s="11"/>
    </row>
    <row r="777" spans="1:5">
      <c r="A777" s="19" t="s">
        <v>1264</v>
      </c>
      <c r="B777" s="13">
        <v>6</v>
      </c>
      <c r="C777" s="19" t="s">
        <v>1288</v>
      </c>
      <c r="D777" s="24">
        <v>132</v>
      </c>
      <c r="E777" s="11"/>
    </row>
    <row r="778" spans="1:5">
      <c r="A778" s="19" t="s">
        <v>1264</v>
      </c>
      <c r="B778" s="13">
        <v>6</v>
      </c>
      <c r="C778" s="19" t="s">
        <v>1288</v>
      </c>
      <c r="D778" s="24">
        <v>124</v>
      </c>
      <c r="E778" s="11"/>
    </row>
    <row r="779" spans="1:5">
      <c r="A779" s="19" t="s">
        <v>1264</v>
      </c>
      <c r="B779" s="13">
        <v>6</v>
      </c>
      <c r="C779" s="19" t="s">
        <v>1288</v>
      </c>
      <c r="D779" s="24">
        <v>123</v>
      </c>
      <c r="E779" s="11"/>
    </row>
    <row r="780" spans="1:5">
      <c r="A780" s="19" t="s">
        <v>1264</v>
      </c>
      <c r="B780" s="13">
        <v>6</v>
      </c>
      <c r="C780" s="19" t="s">
        <v>1288</v>
      </c>
      <c r="D780" s="24">
        <v>123</v>
      </c>
      <c r="E780" s="11"/>
    </row>
    <row r="781" spans="1:5">
      <c r="A781" s="19" t="s">
        <v>1282</v>
      </c>
      <c r="B781" s="13">
        <v>4</v>
      </c>
      <c r="C781" s="19" t="s">
        <v>1289</v>
      </c>
      <c r="D781" s="24">
        <v>105</v>
      </c>
      <c r="E781" s="11"/>
    </row>
    <row r="782" spans="1:5">
      <c r="A782" s="19" t="s">
        <v>1279</v>
      </c>
      <c r="B782" s="13">
        <v>4</v>
      </c>
      <c r="C782" s="19" t="s">
        <v>1290</v>
      </c>
      <c r="D782" s="24">
        <v>60</v>
      </c>
      <c r="E782" s="11"/>
    </row>
    <row r="783" spans="1:5">
      <c r="A783" s="19" t="s">
        <v>1264</v>
      </c>
      <c r="B783" s="13" t="s">
        <v>76</v>
      </c>
      <c r="C783" s="19" t="s">
        <v>1291</v>
      </c>
      <c r="D783" s="24">
        <v>150</v>
      </c>
      <c r="E783" s="11"/>
    </row>
    <row r="784" spans="1:5">
      <c r="A784" s="19" t="s">
        <v>1282</v>
      </c>
      <c r="B784" s="13">
        <v>4</v>
      </c>
      <c r="C784" s="19" t="s">
        <v>1283</v>
      </c>
      <c r="D784" s="24">
        <f>110+1</f>
        <v>111</v>
      </c>
      <c r="E784" s="11"/>
    </row>
    <row r="785" spans="1:5">
      <c r="A785" s="19" t="s">
        <v>1282</v>
      </c>
      <c r="B785" s="13">
        <v>4</v>
      </c>
      <c r="C785" s="19" t="s">
        <v>1292</v>
      </c>
      <c r="D785" s="24">
        <v>123</v>
      </c>
      <c r="E785" s="11"/>
    </row>
    <row r="786" spans="1:5">
      <c r="A786" s="19" t="s">
        <v>1264</v>
      </c>
      <c r="B786" s="13">
        <v>6</v>
      </c>
      <c r="C786" s="19" t="s">
        <v>1288</v>
      </c>
      <c r="D786" s="24">
        <v>129</v>
      </c>
      <c r="E786" s="11"/>
    </row>
    <row r="787" spans="1:5">
      <c r="A787" s="19" t="s">
        <v>1279</v>
      </c>
      <c r="B787" s="13">
        <v>4</v>
      </c>
      <c r="C787" s="19" t="s">
        <v>1293</v>
      </c>
      <c r="D787" s="24">
        <v>60</v>
      </c>
      <c r="E787" s="11"/>
    </row>
    <row r="788" spans="1:5" ht="33">
      <c r="A788" s="19" t="s">
        <v>1294</v>
      </c>
      <c r="B788" s="13">
        <v>4</v>
      </c>
      <c r="C788" s="19" t="s">
        <v>1295</v>
      </c>
      <c r="D788" s="24">
        <v>131</v>
      </c>
      <c r="E788" s="11"/>
    </row>
    <row r="789" spans="1:5">
      <c r="A789" s="19" t="s">
        <v>1282</v>
      </c>
      <c r="B789" s="13">
        <v>4</v>
      </c>
      <c r="C789" s="19" t="s">
        <v>1296</v>
      </c>
      <c r="D789" s="24">
        <v>113</v>
      </c>
      <c r="E789" s="11"/>
    </row>
    <row r="790" spans="1:5" ht="33">
      <c r="A790" s="19" t="s">
        <v>1297</v>
      </c>
      <c r="B790" s="13">
        <v>7</v>
      </c>
      <c r="C790" s="19" t="s">
        <v>1298</v>
      </c>
      <c r="D790" s="24">
        <v>216</v>
      </c>
      <c r="E790" s="11"/>
    </row>
    <row r="791" spans="1:5" ht="33">
      <c r="A791" s="19" t="s">
        <v>1299</v>
      </c>
      <c r="B791" s="13">
        <v>4</v>
      </c>
      <c r="C791" s="19" t="s">
        <v>201</v>
      </c>
      <c r="D791" s="24">
        <v>145</v>
      </c>
      <c r="E791" s="11"/>
    </row>
    <row r="792" spans="1:5" ht="33">
      <c r="A792" s="19" t="s">
        <v>1300</v>
      </c>
      <c r="B792" s="13">
        <v>4</v>
      </c>
      <c r="C792" s="19" t="s">
        <v>1301</v>
      </c>
      <c r="D792" s="24">
        <f>109+1</f>
        <v>110</v>
      </c>
      <c r="E792" s="11"/>
    </row>
    <row r="793" spans="1:5" ht="33">
      <c r="A793" s="19" t="s">
        <v>1302</v>
      </c>
      <c r="B793" s="13">
        <v>9</v>
      </c>
      <c r="C793" s="19" t="s">
        <v>1303</v>
      </c>
      <c r="D793" s="24">
        <v>23</v>
      </c>
      <c r="E793" s="11"/>
    </row>
    <row r="794" spans="1:5" ht="33">
      <c r="A794" s="19" t="s">
        <v>1302</v>
      </c>
      <c r="B794" s="13">
        <v>3</v>
      </c>
      <c r="C794" s="19" t="s">
        <v>110</v>
      </c>
      <c r="D794" s="24">
        <v>23</v>
      </c>
      <c r="E794" s="11"/>
    </row>
    <row r="795" spans="1:5" ht="33">
      <c r="A795" s="19" t="s">
        <v>1302</v>
      </c>
      <c r="B795" s="13">
        <v>3</v>
      </c>
      <c r="C795" s="19" t="s">
        <v>110</v>
      </c>
      <c r="D795" s="24">
        <v>23</v>
      </c>
      <c r="E795" s="11"/>
    </row>
    <row r="796" spans="1:5" ht="33">
      <c r="A796" s="19" t="s">
        <v>1302</v>
      </c>
      <c r="B796" s="13">
        <v>4</v>
      </c>
      <c r="C796" s="19" t="s">
        <v>1304</v>
      </c>
      <c r="D796" s="24">
        <v>23</v>
      </c>
      <c r="E796" s="11"/>
    </row>
    <row r="797" spans="1:5" ht="33">
      <c r="A797" s="19" t="s">
        <v>1302</v>
      </c>
      <c r="B797" s="13">
        <v>4</v>
      </c>
      <c r="C797" s="19" t="s">
        <v>1304</v>
      </c>
      <c r="D797" s="24">
        <v>23</v>
      </c>
      <c r="E797" s="11"/>
    </row>
    <row r="798" spans="1:5">
      <c r="A798" s="19" t="s">
        <v>1264</v>
      </c>
      <c r="B798" s="13">
        <v>3</v>
      </c>
      <c r="C798" s="19" t="s">
        <v>202</v>
      </c>
      <c r="D798" s="24">
        <v>55</v>
      </c>
      <c r="E798" s="11"/>
    </row>
    <row r="799" spans="1:5">
      <c r="A799" s="19" t="s">
        <v>1264</v>
      </c>
      <c r="B799" s="13">
        <v>3</v>
      </c>
      <c r="C799" s="19" t="s">
        <v>202</v>
      </c>
      <c r="D799" s="24">
        <v>55</v>
      </c>
      <c r="E799" s="11"/>
    </row>
    <row r="800" spans="1:5" ht="33">
      <c r="A800" s="19" t="s">
        <v>1305</v>
      </c>
      <c r="B800" s="13">
        <v>3</v>
      </c>
      <c r="C800" s="19" t="s">
        <v>110</v>
      </c>
      <c r="D800" s="24">
        <v>23</v>
      </c>
      <c r="E800" s="11"/>
    </row>
    <row r="801" spans="1:5">
      <c r="A801" s="19" t="s">
        <v>1306</v>
      </c>
      <c r="B801" s="13">
        <v>4</v>
      </c>
      <c r="C801" s="19" t="s">
        <v>203</v>
      </c>
      <c r="D801" s="24">
        <f>63553/1000</f>
        <v>63.552999999999997</v>
      </c>
      <c r="E801" s="11"/>
    </row>
    <row r="802" spans="1:5">
      <c r="A802" s="19" t="s">
        <v>1307</v>
      </c>
      <c r="B802" s="13">
        <v>3</v>
      </c>
      <c r="C802" s="19" t="s">
        <v>204</v>
      </c>
      <c r="D802" s="24">
        <f>54717/1000</f>
        <v>54.716999999999999</v>
      </c>
      <c r="E802" s="11"/>
    </row>
    <row r="803" spans="1:5">
      <c r="A803" s="19" t="s">
        <v>1307</v>
      </c>
      <c r="B803" s="13">
        <v>3</v>
      </c>
      <c r="C803" s="19" t="s">
        <v>204</v>
      </c>
      <c r="D803" s="24">
        <f>53320/1000</f>
        <v>53.32</v>
      </c>
      <c r="E803" s="11"/>
    </row>
    <row r="804" spans="1:5">
      <c r="A804" s="19" t="s">
        <v>1306</v>
      </c>
      <c r="B804" s="13">
        <v>4</v>
      </c>
      <c r="C804" s="19" t="s">
        <v>205</v>
      </c>
      <c r="D804" s="24">
        <f>92958/1000</f>
        <v>92.957999999999998</v>
      </c>
      <c r="E804" s="11"/>
    </row>
    <row r="805" spans="1:5">
      <c r="A805" s="19" t="s">
        <v>1306</v>
      </c>
      <c r="B805" s="13">
        <v>4</v>
      </c>
      <c r="C805" s="19" t="s">
        <v>206</v>
      </c>
      <c r="D805" s="24">
        <f>111446/1000</f>
        <v>111.446</v>
      </c>
      <c r="E805" s="11"/>
    </row>
    <row r="806" spans="1:5">
      <c r="A806" s="19" t="s">
        <v>1308</v>
      </c>
      <c r="B806" s="13">
        <v>4</v>
      </c>
      <c r="C806" s="19" t="s">
        <v>207</v>
      </c>
      <c r="D806" s="24">
        <f>77790/1000</f>
        <v>77.790000000000006</v>
      </c>
      <c r="E806" s="11"/>
    </row>
    <row r="807" spans="1:5">
      <c r="A807" s="19" t="s">
        <v>1309</v>
      </c>
      <c r="B807" s="13">
        <v>3</v>
      </c>
      <c r="C807" s="19" t="s">
        <v>208</v>
      </c>
      <c r="D807" s="24">
        <f>34932/1000</f>
        <v>34.932000000000002</v>
      </c>
      <c r="E807" s="11"/>
    </row>
    <row r="808" spans="1:5">
      <c r="A808" s="19" t="s">
        <v>1309</v>
      </c>
      <c r="B808" s="13">
        <v>3</v>
      </c>
      <c r="C808" s="19" t="s">
        <v>209</v>
      </c>
      <c r="D808" s="24">
        <f>40276/1000</f>
        <v>40.276000000000003</v>
      </c>
      <c r="E808" s="11"/>
    </row>
    <row r="809" spans="1:5">
      <c r="A809" s="19" t="s">
        <v>1309</v>
      </c>
      <c r="B809" s="13">
        <v>3</v>
      </c>
      <c r="C809" s="19" t="s">
        <v>209</v>
      </c>
      <c r="D809" s="24">
        <f>39162/1000</f>
        <v>39.161999999999999</v>
      </c>
      <c r="E809" s="11"/>
    </row>
    <row r="810" spans="1:5">
      <c r="A810" s="19" t="s">
        <v>1309</v>
      </c>
      <c r="B810" s="13">
        <v>3</v>
      </c>
      <c r="C810" s="19" t="s">
        <v>209</v>
      </c>
      <c r="D810" s="24">
        <f>41814/1000</f>
        <v>41.814</v>
      </c>
      <c r="E810" s="11"/>
    </row>
    <row r="811" spans="1:5">
      <c r="A811" s="19" t="s">
        <v>1309</v>
      </c>
      <c r="B811" s="13">
        <v>3</v>
      </c>
      <c r="C811" s="19" t="s">
        <v>209</v>
      </c>
      <c r="D811" s="24">
        <f>39162/1000</f>
        <v>39.161999999999999</v>
      </c>
      <c r="E811" s="11"/>
    </row>
    <row r="812" spans="1:5">
      <c r="A812" s="19" t="s">
        <v>1309</v>
      </c>
      <c r="B812" s="13">
        <v>3</v>
      </c>
      <c r="C812" s="19" t="s">
        <v>209</v>
      </c>
      <c r="D812" s="24">
        <f>41954/1000</f>
        <v>41.954000000000001</v>
      </c>
      <c r="E812" s="11"/>
    </row>
    <row r="813" spans="1:5">
      <c r="A813" s="19" t="s">
        <v>1309</v>
      </c>
      <c r="B813" s="13">
        <v>3</v>
      </c>
      <c r="C813" s="19" t="s">
        <v>209</v>
      </c>
      <c r="D813" s="24">
        <f>40306/1000</f>
        <v>40.305999999999997</v>
      </c>
      <c r="E813" s="11"/>
    </row>
    <row r="814" spans="1:5">
      <c r="A814" s="19" t="s">
        <v>1309</v>
      </c>
      <c r="B814" s="13">
        <v>3</v>
      </c>
      <c r="C814" s="19" t="s">
        <v>209</v>
      </c>
      <c r="D814" s="24">
        <f>40128/1000</f>
        <v>40.128</v>
      </c>
      <c r="E814" s="11"/>
    </row>
    <row r="815" spans="1:5">
      <c r="A815" s="19" t="s">
        <v>1309</v>
      </c>
      <c r="B815" s="13">
        <v>3</v>
      </c>
      <c r="C815" s="19" t="s">
        <v>209</v>
      </c>
      <c r="D815" s="24">
        <f>42367/1000</f>
        <v>42.366999999999997</v>
      </c>
      <c r="E815" s="11"/>
    </row>
    <row r="816" spans="1:5">
      <c r="A816" s="19" t="s">
        <v>1309</v>
      </c>
      <c r="B816" s="13">
        <v>3</v>
      </c>
      <c r="C816" s="19" t="s">
        <v>209</v>
      </c>
      <c r="D816" s="24">
        <f>22238/1000</f>
        <v>22.238</v>
      </c>
      <c r="E816" s="11"/>
    </row>
    <row r="817" spans="1:5">
      <c r="A817" s="19" t="s">
        <v>1309</v>
      </c>
      <c r="B817" s="13">
        <v>3</v>
      </c>
      <c r="C817" s="19" t="s">
        <v>209</v>
      </c>
      <c r="D817" s="24">
        <f>41814/1000</f>
        <v>41.814</v>
      </c>
      <c r="E817" s="11"/>
    </row>
    <row r="818" spans="1:5" ht="33">
      <c r="A818" s="19" t="s">
        <v>1309</v>
      </c>
      <c r="B818" s="13">
        <v>4</v>
      </c>
      <c r="C818" s="19" t="s">
        <v>210</v>
      </c>
      <c r="D818" s="24">
        <f>39512/1000</f>
        <v>39.512</v>
      </c>
      <c r="E818" s="11"/>
    </row>
    <row r="819" spans="1:5">
      <c r="A819" s="19" t="s">
        <v>1309</v>
      </c>
      <c r="B819" s="13">
        <v>4</v>
      </c>
      <c r="C819" s="19" t="s">
        <v>211</v>
      </c>
      <c r="D819" s="24">
        <f>33921/1000</f>
        <v>33.920999999999999</v>
      </c>
      <c r="E819" s="11"/>
    </row>
    <row r="820" spans="1:5">
      <c r="A820" s="19" t="s">
        <v>1309</v>
      </c>
      <c r="B820" s="13">
        <v>4</v>
      </c>
      <c r="C820" s="19" t="s">
        <v>211</v>
      </c>
      <c r="D820" s="24">
        <f>46977/1000</f>
        <v>46.976999999999997</v>
      </c>
      <c r="E820" s="11"/>
    </row>
    <row r="821" spans="1:5">
      <c r="A821" s="19" t="s">
        <v>1309</v>
      </c>
      <c r="B821" s="13">
        <v>4</v>
      </c>
      <c r="C821" s="19" t="s">
        <v>211</v>
      </c>
      <c r="D821" s="24">
        <f>46977/1000</f>
        <v>46.976999999999997</v>
      </c>
      <c r="E821" s="11"/>
    </row>
    <row r="822" spans="1:5">
      <c r="A822" s="19" t="s">
        <v>1309</v>
      </c>
      <c r="B822" s="13">
        <v>4</v>
      </c>
      <c r="C822" s="19" t="s">
        <v>211</v>
      </c>
      <c r="D822" s="24">
        <f>48175/1000</f>
        <v>48.174999999999997</v>
      </c>
      <c r="E822" s="11"/>
    </row>
    <row r="823" spans="1:5">
      <c r="A823" s="19" t="s">
        <v>1309</v>
      </c>
      <c r="B823" s="13">
        <v>4</v>
      </c>
      <c r="C823" s="19" t="s">
        <v>211</v>
      </c>
      <c r="D823" s="24">
        <f>48376/1000</f>
        <v>48.375999999999998</v>
      </c>
      <c r="E823" s="11"/>
    </row>
    <row r="824" spans="1:5">
      <c r="A824" s="19" t="s">
        <v>1309</v>
      </c>
      <c r="B824" s="13">
        <v>4</v>
      </c>
      <c r="C824" s="19" t="s">
        <v>211</v>
      </c>
      <c r="D824" s="24">
        <f>47922/1000</f>
        <v>47.921999999999997</v>
      </c>
      <c r="E824" s="11"/>
    </row>
    <row r="825" spans="1:5">
      <c r="A825" s="19" t="s">
        <v>1309</v>
      </c>
      <c r="B825" s="13">
        <v>4</v>
      </c>
      <c r="C825" s="19" t="s">
        <v>211</v>
      </c>
      <c r="D825" s="24">
        <f>35913/1000</f>
        <v>35.912999999999997</v>
      </c>
      <c r="E825" s="11"/>
    </row>
    <row r="826" spans="1:5">
      <c r="A826" s="19" t="s">
        <v>1309</v>
      </c>
      <c r="B826" s="13">
        <v>4</v>
      </c>
      <c r="C826" s="19" t="s">
        <v>211</v>
      </c>
      <c r="D826" s="24">
        <f>43672/1000</f>
        <v>43.671999999999997</v>
      </c>
      <c r="E826" s="11"/>
    </row>
    <row r="827" spans="1:5">
      <c r="A827" s="19" t="s">
        <v>1309</v>
      </c>
      <c r="B827" s="13">
        <v>4</v>
      </c>
      <c r="C827" s="19" t="s">
        <v>211</v>
      </c>
      <c r="D827" s="24">
        <f>29002/1000</f>
        <v>29.001999999999999</v>
      </c>
      <c r="E827" s="11"/>
    </row>
    <row r="828" spans="1:5">
      <c r="A828" s="19" t="s">
        <v>1309</v>
      </c>
      <c r="B828" s="13">
        <v>4</v>
      </c>
      <c r="C828" s="19" t="s">
        <v>211</v>
      </c>
      <c r="D828" s="24">
        <f>28571/1000</f>
        <v>28.571000000000002</v>
      </c>
      <c r="E828" s="11"/>
    </row>
    <row r="829" spans="1:5">
      <c r="A829" s="19" t="s">
        <v>1309</v>
      </c>
      <c r="B829" s="13">
        <v>4</v>
      </c>
      <c r="C829" s="19" t="s">
        <v>211</v>
      </c>
      <c r="D829" s="24">
        <f>41893/1000</f>
        <v>41.893000000000001</v>
      </c>
      <c r="E829" s="11"/>
    </row>
    <row r="830" spans="1:5">
      <c r="A830" s="19" t="s">
        <v>1310</v>
      </c>
      <c r="B830" s="13">
        <v>3</v>
      </c>
      <c r="C830" s="19" t="s">
        <v>1311</v>
      </c>
      <c r="D830" s="24">
        <f>39500/1000</f>
        <v>39.5</v>
      </c>
      <c r="E830" s="11"/>
    </row>
    <row r="831" spans="1:5">
      <c r="A831" s="19" t="s">
        <v>1309</v>
      </c>
      <c r="B831" s="13">
        <v>4</v>
      </c>
      <c r="C831" s="19" t="s">
        <v>211</v>
      </c>
      <c r="D831" s="24">
        <f>43003/1000</f>
        <v>43.003</v>
      </c>
      <c r="E831" s="11"/>
    </row>
    <row r="832" spans="1:5">
      <c r="A832" s="19" t="s">
        <v>1309</v>
      </c>
      <c r="B832" s="13">
        <v>4</v>
      </c>
      <c r="C832" s="19" t="s">
        <v>211</v>
      </c>
      <c r="D832" s="24">
        <f>44376/1000</f>
        <v>44.375999999999998</v>
      </c>
      <c r="E832" s="11"/>
    </row>
    <row r="833" spans="1:5">
      <c r="A833" s="19" t="s">
        <v>1309</v>
      </c>
      <c r="B833" s="13">
        <v>4</v>
      </c>
      <c r="C833" s="19" t="s">
        <v>211</v>
      </c>
      <c r="D833" s="24">
        <f>46494/1000</f>
        <v>46.494</v>
      </c>
      <c r="E833" s="11"/>
    </row>
    <row r="834" spans="1:5" ht="33">
      <c r="A834" s="19" t="s">
        <v>1312</v>
      </c>
      <c r="B834" s="13">
        <v>3</v>
      </c>
      <c r="C834" s="19" t="s">
        <v>1313</v>
      </c>
      <c r="D834" s="24">
        <f>124652/1000</f>
        <v>124.652</v>
      </c>
      <c r="E834" s="11"/>
    </row>
    <row r="835" spans="1:5" ht="33">
      <c r="A835" s="19" t="s">
        <v>1314</v>
      </c>
      <c r="B835" s="13">
        <v>4</v>
      </c>
      <c r="C835" s="19" t="s">
        <v>1315</v>
      </c>
      <c r="D835" s="24">
        <f>122150/1000</f>
        <v>122.15</v>
      </c>
      <c r="E835" s="11"/>
    </row>
    <row r="836" spans="1:5" ht="33">
      <c r="A836" s="19" t="s">
        <v>1314</v>
      </c>
      <c r="B836" s="13">
        <v>4</v>
      </c>
      <c r="C836" s="19" t="s">
        <v>1315</v>
      </c>
      <c r="D836" s="24">
        <f>122152/1000</f>
        <v>122.152</v>
      </c>
      <c r="E836" s="11"/>
    </row>
    <row r="837" spans="1:5">
      <c r="A837" s="19" t="s">
        <v>1316</v>
      </c>
      <c r="B837" s="13">
        <v>4</v>
      </c>
      <c r="C837" s="19" t="s">
        <v>1317</v>
      </c>
      <c r="D837" s="24">
        <f>36781/1000</f>
        <v>36.780999999999999</v>
      </c>
      <c r="E837" s="11"/>
    </row>
    <row r="838" spans="1:5">
      <c r="A838" s="19" t="s">
        <v>1314</v>
      </c>
      <c r="B838" s="13">
        <v>3</v>
      </c>
      <c r="C838" s="19" t="s">
        <v>1318</v>
      </c>
      <c r="D838" s="24">
        <f>80562/1000</f>
        <v>80.561999999999998</v>
      </c>
      <c r="E838" s="11"/>
    </row>
    <row r="839" spans="1:5" ht="33">
      <c r="A839" s="19" t="s">
        <v>1319</v>
      </c>
      <c r="B839" s="13">
        <v>3</v>
      </c>
      <c r="C839" s="19" t="s">
        <v>1320</v>
      </c>
      <c r="D839" s="24">
        <f>109158/1000</f>
        <v>109.158</v>
      </c>
      <c r="E839" s="11"/>
    </row>
    <row r="840" spans="1:5">
      <c r="A840" s="19" t="s">
        <v>1319</v>
      </c>
      <c r="B840" s="13">
        <v>3</v>
      </c>
      <c r="C840" s="19" t="s">
        <v>1321</v>
      </c>
      <c r="D840" s="24">
        <f>63691/1000</f>
        <v>63.691000000000003</v>
      </c>
      <c r="E840" s="11"/>
    </row>
    <row r="841" spans="1:5" s="2" customFormat="1" ht="33">
      <c r="A841" s="19" t="s">
        <v>236</v>
      </c>
      <c r="B841" s="13">
        <v>4</v>
      </c>
      <c r="C841" s="19" t="s">
        <v>237</v>
      </c>
      <c r="D841" s="24">
        <v>226.79400000000001</v>
      </c>
      <c r="E841" s="11"/>
    </row>
    <row r="842" spans="1:5" s="2" customFormat="1" ht="21">
      <c r="A842" s="19" t="s">
        <v>238</v>
      </c>
      <c r="B842" s="13">
        <v>4</v>
      </c>
      <c r="C842" s="19" t="s">
        <v>239</v>
      </c>
      <c r="D842" s="24">
        <v>10.8</v>
      </c>
      <c r="E842" s="11"/>
    </row>
    <row r="843" spans="1:5" s="2" customFormat="1" ht="21">
      <c r="A843" s="19" t="s">
        <v>238</v>
      </c>
      <c r="B843" s="13">
        <v>4</v>
      </c>
      <c r="C843" s="19" t="s">
        <v>239</v>
      </c>
      <c r="D843" s="24">
        <v>10.8</v>
      </c>
      <c r="E843" s="11"/>
    </row>
    <row r="844" spans="1:5" s="2" customFormat="1" ht="33">
      <c r="A844" s="19" t="s">
        <v>240</v>
      </c>
      <c r="B844" s="13">
        <v>1</v>
      </c>
      <c r="C844" s="19" t="s">
        <v>241</v>
      </c>
      <c r="D844" s="24">
        <v>39.365000000000002</v>
      </c>
      <c r="E844" s="11"/>
    </row>
    <row r="845" spans="1:5" s="2" customFormat="1" ht="21">
      <c r="A845" s="19" t="s">
        <v>242</v>
      </c>
      <c r="B845" s="13">
        <v>4</v>
      </c>
      <c r="C845" s="19" t="s">
        <v>243</v>
      </c>
      <c r="D845" s="24">
        <v>113.184</v>
      </c>
      <c r="E845" s="11"/>
    </row>
    <row r="846" spans="1:5" s="2" customFormat="1" ht="33">
      <c r="A846" s="19" t="s">
        <v>244</v>
      </c>
      <c r="B846" s="13">
        <v>7</v>
      </c>
      <c r="C846" s="19" t="s">
        <v>245</v>
      </c>
      <c r="D846" s="24">
        <v>101.416</v>
      </c>
      <c r="E846" s="11"/>
    </row>
    <row r="847" spans="1:5" s="2" customFormat="1" ht="33">
      <c r="A847" s="19" t="s">
        <v>244</v>
      </c>
      <c r="B847" s="13">
        <v>4</v>
      </c>
      <c r="C847" s="19" t="s">
        <v>246</v>
      </c>
      <c r="D847" s="24">
        <v>89.146000000000001</v>
      </c>
      <c r="E847" s="11"/>
    </row>
    <row r="848" spans="1:5" s="2" customFormat="1" ht="21">
      <c r="A848" s="19" t="s">
        <v>247</v>
      </c>
      <c r="B848" s="13">
        <v>4</v>
      </c>
      <c r="C848" s="19" t="s">
        <v>243</v>
      </c>
      <c r="D848" s="24">
        <v>71.427000000000007</v>
      </c>
      <c r="E848" s="11"/>
    </row>
    <row r="849" spans="1:5" s="2" customFormat="1" ht="33">
      <c r="A849" s="19" t="s">
        <v>248</v>
      </c>
      <c r="B849" s="13">
        <v>1</v>
      </c>
      <c r="C849" s="19" t="s">
        <v>249</v>
      </c>
      <c r="D849" s="24">
        <v>37.761000000000003</v>
      </c>
      <c r="E849" s="11"/>
    </row>
    <row r="850" spans="1:5" s="2" customFormat="1" ht="33">
      <c r="A850" s="19" t="s">
        <v>248</v>
      </c>
      <c r="B850" s="13">
        <v>1</v>
      </c>
      <c r="C850" s="19" t="s">
        <v>249</v>
      </c>
      <c r="D850" s="24">
        <v>37.761000000000003</v>
      </c>
      <c r="E850" s="11"/>
    </row>
    <row r="851" spans="1:5" s="2" customFormat="1" ht="21">
      <c r="A851" s="19" t="s">
        <v>250</v>
      </c>
      <c r="B851" s="13">
        <v>4</v>
      </c>
      <c r="C851" s="19" t="s">
        <v>243</v>
      </c>
      <c r="D851" s="24">
        <v>92.204999999999998</v>
      </c>
      <c r="E851" s="11"/>
    </row>
    <row r="852" spans="1:5" s="2" customFormat="1" ht="21">
      <c r="A852" s="19" t="s">
        <v>250</v>
      </c>
      <c r="B852" s="13">
        <v>9</v>
      </c>
      <c r="C852" s="19" t="s">
        <v>251</v>
      </c>
      <c r="D852" s="24">
        <v>59.707000000000001</v>
      </c>
      <c r="E852" s="11"/>
    </row>
    <row r="853" spans="1:5" s="2" customFormat="1" ht="21">
      <c r="A853" s="19" t="s">
        <v>250</v>
      </c>
      <c r="B853" s="13">
        <v>9</v>
      </c>
      <c r="C853" s="19" t="s">
        <v>251</v>
      </c>
      <c r="D853" s="24">
        <v>59.540999999999997</v>
      </c>
      <c r="E853" s="11"/>
    </row>
    <row r="854" spans="1:5" s="2" customFormat="1" ht="21">
      <c r="A854" s="19" t="s">
        <v>250</v>
      </c>
      <c r="B854" s="13">
        <v>9</v>
      </c>
      <c r="C854" s="19" t="s">
        <v>251</v>
      </c>
      <c r="D854" s="24">
        <v>61.143999999999998</v>
      </c>
      <c r="E854" s="11"/>
    </row>
    <row r="855" spans="1:5" s="2" customFormat="1" ht="21">
      <c r="A855" s="19" t="s">
        <v>250</v>
      </c>
      <c r="B855" s="13">
        <v>9</v>
      </c>
      <c r="C855" s="19" t="s">
        <v>251</v>
      </c>
      <c r="D855" s="24">
        <v>61.762</v>
      </c>
      <c r="E855" s="11"/>
    </row>
    <row r="856" spans="1:5" s="2" customFormat="1" ht="21">
      <c r="A856" s="19" t="s">
        <v>250</v>
      </c>
      <c r="B856" s="13">
        <v>9</v>
      </c>
      <c r="C856" s="19" t="s">
        <v>251</v>
      </c>
      <c r="D856" s="24">
        <v>57.735999999999997</v>
      </c>
      <c r="E856" s="11"/>
    </row>
    <row r="857" spans="1:5" s="2" customFormat="1" ht="33">
      <c r="A857" s="19" t="s">
        <v>248</v>
      </c>
      <c r="B857" s="13">
        <v>1</v>
      </c>
      <c r="C857" s="19" t="s">
        <v>252</v>
      </c>
      <c r="D857" s="24">
        <v>37.761000000000003</v>
      </c>
      <c r="E857" s="11"/>
    </row>
    <row r="858" spans="1:5" s="2" customFormat="1" ht="33">
      <c r="A858" s="19" t="s">
        <v>244</v>
      </c>
      <c r="B858" s="13">
        <v>4</v>
      </c>
      <c r="C858" s="19" t="s">
        <v>253</v>
      </c>
      <c r="D858" s="24">
        <v>59.725999999999999</v>
      </c>
      <c r="E858" s="11"/>
    </row>
    <row r="859" spans="1:5" s="2" customFormat="1" ht="33">
      <c r="A859" s="19" t="s">
        <v>244</v>
      </c>
      <c r="B859" s="13">
        <v>4</v>
      </c>
      <c r="C859" s="19" t="s">
        <v>254</v>
      </c>
      <c r="D859" s="24">
        <v>44.216000000000001</v>
      </c>
      <c r="E859" s="11"/>
    </row>
    <row r="860" spans="1:5" s="2" customFormat="1" ht="21">
      <c r="A860" s="19" t="s">
        <v>1322</v>
      </c>
      <c r="B860" s="13" t="s">
        <v>255</v>
      </c>
      <c r="C860" s="19" t="s">
        <v>256</v>
      </c>
      <c r="D860" s="24">
        <v>14.989000000000001</v>
      </c>
      <c r="E860" s="11"/>
    </row>
    <row r="861" spans="1:5" s="2" customFormat="1" ht="21">
      <c r="A861" s="19" t="s">
        <v>1322</v>
      </c>
      <c r="B861" s="13" t="s">
        <v>255</v>
      </c>
      <c r="C861" s="19" t="s">
        <v>257</v>
      </c>
      <c r="D861" s="24">
        <v>118.78</v>
      </c>
      <c r="E861" s="11"/>
    </row>
    <row r="862" spans="1:5" s="2" customFormat="1" ht="33">
      <c r="A862" s="19" t="s">
        <v>1322</v>
      </c>
      <c r="B862" s="13" t="s">
        <v>258</v>
      </c>
      <c r="C862" s="19" t="s">
        <v>259</v>
      </c>
      <c r="D862" s="24">
        <v>8.4819999999999993</v>
      </c>
      <c r="E862" s="11"/>
    </row>
    <row r="863" spans="1:5" s="2" customFormat="1" ht="33">
      <c r="A863" s="19" t="s">
        <v>1322</v>
      </c>
      <c r="B863" s="13" t="s">
        <v>258</v>
      </c>
      <c r="C863" s="19" t="s">
        <v>1323</v>
      </c>
      <c r="D863" s="24">
        <v>137.459</v>
      </c>
      <c r="E863" s="11"/>
    </row>
    <row r="864" spans="1:5" s="2" customFormat="1" ht="33">
      <c r="A864" s="19" t="s">
        <v>1322</v>
      </c>
      <c r="B864" s="13" t="s">
        <v>258</v>
      </c>
      <c r="C864" s="19" t="s">
        <v>1323</v>
      </c>
      <c r="D864" s="24">
        <v>122.711</v>
      </c>
      <c r="E864" s="11"/>
    </row>
    <row r="865" spans="1:5" s="2" customFormat="1" ht="33">
      <c r="A865" s="19" t="s">
        <v>1322</v>
      </c>
      <c r="B865" s="13" t="s">
        <v>258</v>
      </c>
      <c r="C865" s="19" t="s">
        <v>1323</v>
      </c>
      <c r="D865" s="24">
        <v>204.90199999999999</v>
      </c>
      <c r="E865" s="11"/>
    </row>
    <row r="866" spans="1:5" s="2" customFormat="1" ht="21">
      <c r="A866" s="19" t="s">
        <v>1322</v>
      </c>
      <c r="B866" s="13" t="s">
        <v>260</v>
      </c>
      <c r="C866" s="19" t="s">
        <v>1324</v>
      </c>
      <c r="D866" s="24">
        <v>29.056000000000001</v>
      </c>
      <c r="E866" s="11"/>
    </row>
    <row r="867" spans="1:5" s="2" customFormat="1" ht="21">
      <c r="A867" s="19" t="s">
        <v>1322</v>
      </c>
      <c r="B867" s="13" t="s">
        <v>261</v>
      </c>
      <c r="C867" s="19" t="s">
        <v>1325</v>
      </c>
      <c r="D867" s="24">
        <v>33.606999999999999</v>
      </c>
      <c r="E867" s="11"/>
    </row>
    <row r="868" spans="1:5" s="2" customFormat="1" ht="21">
      <c r="A868" s="19" t="s">
        <v>1322</v>
      </c>
      <c r="B868" s="13" t="s">
        <v>258</v>
      </c>
      <c r="C868" s="19" t="s">
        <v>1326</v>
      </c>
      <c r="D868" s="24">
        <v>35.542999999999999</v>
      </c>
      <c r="E868" s="11"/>
    </row>
    <row r="869" spans="1:5" s="2" customFormat="1" ht="33">
      <c r="A869" s="19" t="s">
        <v>1322</v>
      </c>
      <c r="B869" s="13" t="s">
        <v>258</v>
      </c>
      <c r="C869" s="19" t="s">
        <v>1327</v>
      </c>
      <c r="D869" s="24">
        <v>32.442</v>
      </c>
      <c r="E869" s="11"/>
    </row>
    <row r="870" spans="1:5" s="2" customFormat="1" ht="21">
      <c r="A870" s="19" t="s">
        <v>1322</v>
      </c>
      <c r="B870" s="13" t="s">
        <v>258</v>
      </c>
      <c r="C870" s="19" t="s">
        <v>1328</v>
      </c>
      <c r="D870" s="24">
        <v>106.977</v>
      </c>
      <c r="E870" s="11"/>
    </row>
    <row r="871" spans="1:5" s="2" customFormat="1" ht="21">
      <c r="A871" s="19" t="s">
        <v>1322</v>
      </c>
      <c r="B871" s="13" t="s">
        <v>258</v>
      </c>
      <c r="C871" s="19" t="s">
        <v>1329</v>
      </c>
      <c r="D871" s="24">
        <v>105.524</v>
      </c>
      <c r="E871" s="11"/>
    </row>
    <row r="872" spans="1:5" s="2" customFormat="1" ht="21">
      <c r="A872" s="19" t="s">
        <v>1322</v>
      </c>
      <c r="B872" s="13" t="s">
        <v>258</v>
      </c>
      <c r="C872" s="19" t="s">
        <v>262</v>
      </c>
      <c r="D872" s="24">
        <v>2.238</v>
      </c>
      <c r="E872" s="11"/>
    </row>
    <row r="873" spans="1:5" s="2" customFormat="1" ht="33">
      <c r="A873" s="19" t="s">
        <v>1322</v>
      </c>
      <c r="B873" s="13" t="s">
        <v>79</v>
      </c>
      <c r="C873" s="19" t="s">
        <v>263</v>
      </c>
      <c r="D873" s="24">
        <v>29.417999999999999</v>
      </c>
      <c r="E873" s="11"/>
    </row>
    <row r="874" spans="1:5" s="2" customFormat="1" ht="21">
      <c r="A874" s="19" t="s">
        <v>1322</v>
      </c>
      <c r="B874" s="13" t="s">
        <v>258</v>
      </c>
      <c r="C874" s="19" t="s">
        <v>1330</v>
      </c>
      <c r="D874" s="24">
        <v>39.311999999999998</v>
      </c>
      <c r="E874" s="11"/>
    </row>
    <row r="875" spans="1:5" s="2" customFormat="1" ht="21">
      <c r="A875" s="19" t="s">
        <v>1322</v>
      </c>
      <c r="B875" s="13" t="s">
        <v>258</v>
      </c>
      <c r="C875" s="19" t="s">
        <v>264</v>
      </c>
      <c r="D875" s="24">
        <v>27.363</v>
      </c>
      <c r="E875" s="11"/>
    </row>
    <row r="876" spans="1:5" s="2" customFormat="1" ht="21">
      <c r="A876" s="19" t="s">
        <v>1322</v>
      </c>
      <c r="B876" s="13" t="s">
        <v>258</v>
      </c>
      <c r="C876" s="19" t="s">
        <v>265</v>
      </c>
      <c r="D876" s="24">
        <v>3.1539999999999999</v>
      </c>
      <c r="E876" s="11"/>
    </row>
    <row r="877" spans="1:5" s="2" customFormat="1" ht="21">
      <c r="A877" s="19" t="s">
        <v>1322</v>
      </c>
      <c r="B877" s="13" t="s">
        <v>258</v>
      </c>
      <c r="C877" s="19" t="s">
        <v>266</v>
      </c>
      <c r="D877" s="24">
        <v>30.341000000000001</v>
      </c>
      <c r="E877" s="11"/>
    </row>
    <row r="878" spans="1:5" s="2" customFormat="1" ht="33">
      <c r="A878" s="19" t="s">
        <v>1322</v>
      </c>
      <c r="B878" s="13" t="s">
        <v>267</v>
      </c>
      <c r="C878" s="19" t="s">
        <v>268</v>
      </c>
      <c r="D878" s="24">
        <v>58.204999999999998</v>
      </c>
      <c r="E878" s="11"/>
    </row>
    <row r="879" spans="1:5" s="2" customFormat="1" ht="49.5">
      <c r="A879" s="19" t="s">
        <v>1322</v>
      </c>
      <c r="B879" s="13" t="s">
        <v>76</v>
      </c>
      <c r="C879" s="19" t="s">
        <v>269</v>
      </c>
      <c r="D879" s="24">
        <v>61.91</v>
      </c>
      <c r="E879" s="11"/>
    </row>
    <row r="880" spans="1:5" s="2" customFormat="1" ht="21">
      <c r="A880" s="19" t="s">
        <v>1322</v>
      </c>
      <c r="B880" s="13" t="s">
        <v>260</v>
      </c>
      <c r="C880" s="19" t="s">
        <v>1331</v>
      </c>
      <c r="D880" s="24">
        <v>17.582999999999998</v>
      </c>
      <c r="E880" s="11"/>
    </row>
    <row r="881" spans="1:5" s="2" customFormat="1" ht="21">
      <c r="A881" s="19" t="s">
        <v>1322</v>
      </c>
      <c r="B881" s="13" t="s">
        <v>258</v>
      </c>
      <c r="C881" s="19" t="s">
        <v>1332</v>
      </c>
      <c r="D881" s="24">
        <v>26.741</v>
      </c>
      <c r="E881" s="11"/>
    </row>
    <row r="882" spans="1:5" s="2" customFormat="1" ht="33">
      <c r="A882" s="19" t="s">
        <v>1322</v>
      </c>
      <c r="B882" s="13">
        <v>1</v>
      </c>
      <c r="C882" s="19" t="s">
        <v>241</v>
      </c>
      <c r="D882" s="24">
        <v>36.213999999999999</v>
      </c>
      <c r="E882" s="11"/>
    </row>
    <row r="883" spans="1:5" s="2" customFormat="1" ht="33">
      <c r="A883" s="19" t="s">
        <v>1322</v>
      </c>
      <c r="B883" s="13" t="s">
        <v>258</v>
      </c>
      <c r="C883" s="19" t="s">
        <v>1333</v>
      </c>
      <c r="D883" s="24">
        <v>37.341999999999999</v>
      </c>
      <c r="E883" s="11"/>
    </row>
    <row r="884" spans="1:5" s="2" customFormat="1" ht="21">
      <c r="A884" s="19" t="s">
        <v>1322</v>
      </c>
      <c r="B884" s="13" t="s">
        <v>258</v>
      </c>
      <c r="C884" s="19" t="s">
        <v>1334</v>
      </c>
      <c r="D884" s="24">
        <v>105.991</v>
      </c>
      <c r="E884" s="11"/>
    </row>
    <row r="885" spans="1:5" s="2" customFormat="1" ht="49.5">
      <c r="A885" s="19" t="s">
        <v>1322</v>
      </c>
      <c r="B885" s="13" t="s">
        <v>258</v>
      </c>
      <c r="C885" s="19" t="s">
        <v>1335</v>
      </c>
      <c r="D885" s="24">
        <v>68.221999999999994</v>
      </c>
      <c r="E885" s="11"/>
    </row>
    <row r="886" spans="1:5" s="2" customFormat="1" ht="33">
      <c r="A886" s="19" t="s">
        <v>1322</v>
      </c>
      <c r="B886" s="13" t="s">
        <v>270</v>
      </c>
      <c r="C886" s="19" t="s">
        <v>1336</v>
      </c>
      <c r="D886" s="24">
        <v>45.6</v>
      </c>
      <c r="E886" s="11"/>
    </row>
    <row r="887" spans="1:5" s="2" customFormat="1" ht="33">
      <c r="A887" s="19" t="s">
        <v>1322</v>
      </c>
      <c r="B887" s="13" t="s">
        <v>260</v>
      </c>
      <c r="C887" s="19" t="s">
        <v>1337</v>
      </c>
      <c r="D887" s="24">
        <v>40.493000000000002</v>
      </c>
      <c r="E887" s="11"/>
    </row>
    <row r="888" spans="1:5" s="2" customFormat="1" ht="49.5">
      <c r="A888" s="19" t="s">
        <v>1322</v>
      </c>
      <c r="B888" s="13" t="s">
        <v>258</v>
      </c>
      <c r="C888" s="19" t="s">
        <v>271</v>
      </c>
      <c r="D888" s="24">
        <v>44.384</v>
      </c>
      <c r="E888" s="11"/>
    </row>
    <row r="889" spans="1:5" s="2" customFormat="1" ht="33">
      <c r="A889" s="19" t="s">
        <v>1322</v>
      </c>
      <c r="B889" s="13" t="s">
        <v>258</v>
      </c>
      <c r="C889" s="19" t="s">
        <v>272</v>
      </c>
      <c r="D889" s="24">
        <v>71.734999999999999</v>
      </c>
      <c r="E889" s="11"/>
    </row>
    <row r="890" spans="1:5" s="2" customFormat="1" ht="21">
      <c r="A890" s="19" t="s">
        <v>1322</v>
      </c>
      <c r="B890" s="13" t="s">
        <v>258</v>
      </c>
      <c r="C890" s="19" t="s">
        <v>1338</v>
      </c>
      <c r="D890" s="24">
        <v>46.441000000000003</v>
      </c>
      <c r="E890" s="11"/>
    </row>
    <row r="891" spans="1:5" s="2" customFormat="1" ht="21">
      <c r="A891" s="19" t="s">
        <v>1322</v>
      </c>
      <c r="B891" s="13" t="s">
        <v>258</v>
      </c>
      <c r="C891" s="19" t="s">
        <v>1338</v>
      </c>
      <c r="D891" s="24">
        <v>46.441000000000003</v>
      </c>
      <c r="E891" s="11"/>
    </row>
    <row r="892" spans="1:5" s="2" customFormat="1" ht="21">
      <c r="A892" s="19" t="s">
        <v>1322</v>
      </c>
      <c r="B892" s="13" t="s">
        <v>258</v>
      </c>
      <c r="C892" s="19" t="s">
        <v>1339</v>
      </c>
      <c r="D892" s="24">
        <v>165.71100000000001</v>
      </c>
      <c r="E892" s="11"/>
    </row>
    <row r="893" spans="1:5" s="2" customFormat="1" ht="21">
      <c r="A893" s="19" t="s">
        <v>1322</v>
      </c>
      <c r="B893" s="13" t="s">
        <v>273</v>
      </c>
      <c r="C893" s="19" t="s">
        <v>1340</v>
      </c>
      <c r="D893" s="24">
        <v>79.3</v>
      </c>
      <c r="E893" s="11"/>
    </row>
    <row r="894" spans="1:5" s="2" customFormat="1" ht="21">
      <c r="A894" s="19" t="s">
        <v>1322</v>
      </c>
      <c r="B894" s="13" t="s">
        <v>255</v>
      </c>
      <c r="C894" s="19" t="s">
        <v>1341</v>
      </c>
      <c r="D894" s="24">
        <v>69.5</v>
      </c>
      <c r="E894" s="11"/>
    </row>
    <row r="895" spans="1:5" s="2" customFormat="1" ht="21">
      <c r="A895" s="19" t="s">
        <v>1322</v>
      </c>
      <c r="B895" s="13" t="s">
        <v>258</v>
      </c>
      <c r="C895" s="19" t="s">
        <v>1342</v>
      </c>
      <c r="D895" s="24">
        <v>54.832000000000001</v>
      </c>
      <c r="E895" s="11"/>
    </row>
    <row r="896" spans="1:5" s="2" customFormat="1" ht="66">
      <c r="A896" s="19" t="s">
        <v>1322</v>
      </c>
      <c r="B896" s="13" t="s">
        <v>258</v>
      </c>
      <c r="C896" s="19" t="s">
        <v>274</v>
      </c>
      <c r="D896" s="24">
        <v>72.995000000000005</v>
      </c>
      <c r="E896" s="11"/>
    </row>
    <row r="897" spans="1:5" s="2" customFormat="1" ht="21">
      <c r="A897" s="19" t="s">
        <v>1322</v>
      </c>
      <c r="B897" s="13" t="s">
        <v>255</v>
      </c>
      <c r="C897" s="19" t="s">
        <v>1343</v>
      </c>
      <c r="D897" s="24">
        <v>42.856999999999999</v>
      </c>
      <c r="E897" s="11"/>
    </row>
    <row r="898" spans="1:5" s="2" customFormat="1" ht="33">
      <c r="A898" s="19" t="s">
        <v>1322</v>
      </c>
      <c r="B898" s="13" t="s">
        <v>258</v>
      </c>
      <c r="C898" s="19" t="s">
        <v>1344</v>
      </c>
      <c r="D898" s="24">
        <v>171.66800000000001</v>
      </c>
      <c r="E898" s="11"/>
    </row>
    <row r="899" spans="1:5" s="2" customFormat="1" ht="21">
      <c r="A899" s="19" t="s">
        <v>1322</v>
      </c>
      <c r="B899" s="13" t="s">
        <v>255</v>
      </c>
      <c r="C899" s="19" t="s">
        <v>1345</v>
      </c>
      <c r="D899" s="24">
        <v>79</v>
      </c>
      <c r="E899" s="11"/>
    </row>
    <row r="900" spans="1:5" s="2" customFormat="1" ht="66">
      <c r="A900" s="19" t="s">
        <v>1322</v>
      </c>
      <c r="B900" s="13" t="s">
        <v>76</v>
      </c>
      <c r="C900" s="19" t="s">
        <v>1346</v>
      </c>
      <c r="D900" s="24">
        <v>53.332000000000001</v>
      </c>
      <c r="E900" s="11"/>
    </row>
    <row r="901" spans="1:5" s="2" customFormat="1" ht="33">
      <c r="A901" s="19" t="s">
        <v>1322</v>
      </c>
      <c r="B901" s="13" t="s">
        <v>258</v>
      </c>
      <c r="C901" s="19" t="s">
        <v>1347</v>
      </c>
      <c r="D901" s="24">
        <v>0.56999999999999995</v>
      </c>
      <c r="E901" s="11"/>
    </row>
    <row r="902" spans="1:5" s="2" customFormat="1" ht="33">
      <c r="A902" s="19" t="s">
        <v>1322</v>
      </c>
      <c r="B902" s="13" t="s">
        <v>258</v>
      </c>
      <c r="C902" s="19" t="s">
        <v>1348</v>
      </c>
      <c r="D902" s="24">
        <v>194.172</v>
      </c>
      <c r="E902" s="11"/>
    </row>
    <row r="903" spans="1:5" s="2" customFormat="1" ht="21">
      <c r="A903" s="19" t="s">
        <v>1322</v>
      </c>
      <c r="B903" s="13" t="s">
        <v>258</v>
      </c>
      <c r="C903" s="19" t="s">
        <v>1349</v>
      </c>
      <c r="D903" s="24">
        <v>102.762</v>
      </c>
      <c r="E903" s="11"/>
    </row>
    <row r="904" spans="1:5" s="2" customFormat="1" ht="21">
      <c r="A904" s="19" t="s">
        <v>1322</v>
      </c>
      <c r="B904" s="13" t="s">
        <v>260</v>
      </c>
      <c r="C904" s="19" t="s">
        <v>1350</v>
      </c>
      <c r="D904" s="24">
        <v>37.500999999999998</v>
      </c>
      <c r="E904" s="11"/>
    </row>
    <row r="905" spans="1:5" s="2" customFormat="1" ht="21">
      <c r="A905" s="19" t="s">
        <v>1322</v>
      </c>
      <c r="B905" s="13" t="s">
        <v>275</v>
      </c>
      <c r="C905" s="19" t="s">
        <v>1351</v>
      </c>
      <c r="D905" s="24">
        <v>40.098999999999997</v>
      </c>
      <c r="E905" s="11"/>
    </row>
    <row r="906" spans="1:5" s="2" customFormat="1" ht="33">
      <c r="A906" s="19" t="s">
        <v>1322</v>
      </c>
      <c r="B906" s="13" t="s">
        <v>258</v>
      </c>
      <c r="C906" s="19" t="s">
        <v>1352</v>
      </c>
      <c r="D906" s="24">
        <v>144.09299999999999</v>
      </c>
      <c r="E906" s="11"/>
    </row>
    <row r="907" spans="1:5" s="2" customFormat="1" ht="21">
      <c r="A907" s="19" t="s">
        <v>1322</v>
      </c>
      <c r="B907" s="13" t="s">
        <v>76</v>
      </c>
      <c r="C907" s="19" t="s">
        <v>1353</v>
      </c>
      <c r="D907" s="24">
        <v>135.608</v>
      </c>
      <c r="E907" s="11"/>
    </row>
    <row r="908" spans="1:5" s="2" customFormat="1" ht="21">
      <c r="A908" s="19" t="s">
        <v>1322</v>
      </c>
      <c r="B908" s="13" t="s">
        <v>258</v>
      </c>
      <c r="C908" s="19" t="s">
        <v>1354</v>
      </c>
      <c r="D908" s="24">
        <v>83.171000000000006</v>
      </c>
      <c r="E908" s="11"/>
    </row>
    <row r="909" spans="1:5" s="2" customFormat="1" ht="21">
      <c r="A909" s="19" t="s">
        <v>1322</v>
      </c>
      <c r="B909" s="13" t="s">
        <v>258</v>
      </c>
      <c r="C909" s="19" t="s">
        <v>1355</v>
      </c>
      <c r="D909" s="24">
        <v>65.950999999999993</v>
      </c>
      <c r="E909" s="11"/>
    </row>
    <row r="910" spans="1:5" s="2" customFormat="1" ht="33">
      <c r="A910" s="19" t="s">
        <v>1322</v>
      </c>
      <c r="B910" s="13" t="s">
        <v>258</v>
      </c>
      <c r="C910" s="19" t="s">
        <v>1356</v>
      </c>
      <c r="D910" s="24">
        <v>65.007999999999996</v>
      </c>
      <c r="E910" s="11"/>
    </row>
    <row r="911" spans="1:5" s="2" customFormat="1" ht="21">
      <c r="A911" s="19" t="s">
        <v>1322</v>
      </c>
      <c r="B911" s="13" t="s">
        <v>258</v>
      </c>
      <c r="C911" s="19" t="s">
        <v>1357</v>
      </c>
      <c r="D911" s="24">
        <v>12.675000000000001</v>
      </c>
      <c r="E911" s="11"/>
    </row>
    <row r="912" spans="1:5" s="2" customFormat="1" ht="21">
      <c r="A912" s="19" t="s">
        <v>1322</v>
      </c>
      <c r="B912" s="13" t="s">
        <v>258</v>
      </c>
      <c r="C912" s="19" t="s">
        <v>292</v>
      </c>
      <c r="D912" s="24">
        <v>94.9</v>
      </c>
      <c r="E912" s="11"/>
    </row>
    <row r="913" spans="1:5" s="2" customFormat="1" ht="21">
      <c r="A913" s="19" t="s">
        <v>1322</v>
      </c>
      <c r="B913" s="13" t="s">
        <v>258</v>
      </c>
      <c r="C913" s="19" t="s">
        <v>1358</v>
      </c>
      <c r="D913" s="24">
        <v>35.021000000000001</v>
      </c>
      <c r="E913" s="11"/>
    </row>
    <row r="914" spans="1:5" s="2" customFormat="1" ht="33">
      <c r="A914" s="19" t="s">
        <v>1322</v>
      </c>
      <c r="B914" s="13" t="s">
        <v>255</v>
      </c>
      <c r="C914" s="19" t="s">
        <v>276</v>
      </c>
      <c r="D914" s="24">
        <v>12.696999999999999</v>
      </c>
      <c r="E914" s="11"/>
    </row>
    <row r="915" spans="1:5" s="2" customFormat="1" ht="33">
      <c r="A915" s="19" t="s">
        <v>1322</v>
      </c>
      <c r="B915" s="13" t="s">
        <v>258</v>
      </c>
      <c r="C915" s="19" t="s">
        <v>1359</v>
      </c>
      <c r="D915" s="24">
        <v>51.941000000000003</v>
      </c>
      <c r="E915" s="11"/>
    </row>
    <row r="916" spans="1:5" s="2" customFormat="1" ht="21">
      <c r="A916" s="19" t="s">
        <v>1322</v>
      </c>
      <c r="B916" s="13" t="s">
        <v>258</v>
      </c>
      <c r="C916" s="19" t="s">
        <v>1358</v>
      </c>
      <c r="D916" s="24">
        <v>36.070999999999998</v>
      </c>
      <c r="E916" s="11"/>
    </row>
    <row r="917" spans="1:5" s="2" customFormat="1" ht="21">
      <c r="A917" s="19" t="s">
        <v>1322</v>
      </c>
      <c r="B917" s="13" t="s">
        <v>258</v>
      </c>
      <c r="C917" s="19" t="s">
        <v>1360</v>
      </c>
      <c r="D917" s="24">
        <v>75.103999999999999</v>
      </c>
      <c r="E917" s="11"/>
    </row>
    <row r="918" spans="1:5" s="2" customFormat="1" ht="33">
      <c r="A918" s="19" t="s">
        <v>1322</v>
      </c>
      <c r="B918" s="13" t="s">
        <v>76</v>
      </c>
      <c r="C918" s="19" t="s">
        <v>1361</v>
      </c>
      <c r="D918" s="24">
        <v>39.524000000000001</v>
      </c>
      <c r="E918" s="11"/>
    </row>
    <row r="919" spans="1:5" s="2" customFormat="1" ht="33">
      <c r="A919" s="19" t="s">
        <v>1322</v>
      </c>
      <c r="B919" s="13" t="s">
        <v>258</v>
      </c>
      <c r="C919" s="19" t="s">
        <v>1362</v>
      </c>
      <c r="D919" s="24">
        <v>117.021</v>
      </c>
      <c r="E919" s="11"/>
    </row>
    <row r="920" spans="1:5" s="2" customFormat="1" ht="21">
      <c r="A920" s="19" t="s">
        <v>1322</v>
      </c>
      <c r="B920" s="13" t="s">
        <v>258</v>
      </c>
      <c r="C920" s="19" t="s">
        <v>1363</v>
      </c>
      <c r="D920" s="24">
        <v>74.430999999999997</v>
      </c>
      <c r="E920" s="11"/>
    </row>
    <row r="921" spans="1:5" s="2" customFormat="1" ht="21">
      <c r="A921" s="19" t="s">
        <v>1322</v>
      </c>
      <c r="B921" s="13" t="s">
        <v>258</v>
      </c>
      <c r="C921" s="19" t="s">
        <v>1364</v>
      </c>
      <c r="D921" s="24">
        <v>48.743000000000002</v>
      </c>
      <c r="E921" s="11"/>
    </row>
    <row r="922" spans="1:5" s="2" customFormat="1" ht="21">
      <c r="A922" s="19" t="s">
        <v>1322</v>
      </c>
      <c r="B922" s="13" t="s">
        <v>258</v>
      </c>
      <c r="C922" s="19" t="s">
        <v>1365</v>
      </c>
      <c r="D922" s="24">
        <v>59.863999999999997</v>
      </c>
      <c r="E922" s="11"/>
    </row>
    <row r="923" spans="1:5" s="2" customFormat="1" ht="21">
      <c r="A923" s="19" t="s">
        <v>1322</v>
      </c>
      <c r="B923" s="13" t="s">
        <v>261</v>
      </c>
      <c r="C923" s="19" t="s">
        <v>1366</v>
      </c>
      <c r="D923" s="24">
        <v>1.75</v>
      </c>
      <c r="E923" s="11"/>
    </row>
    <row r="924" spans="1:5" s="2" customFormat="1" ht="21">
      <c r="A924" s="19" t="s">
        <v>1322</v>
      </c>
      <c r="B924" s="13" t="s">
        <v>258</v>
      </c>
      <c r="C924" s="19" t="s">
        <v>1367</v>
      </c>
      <c r="D924" s="24">
        <v>89.405000000000001</v>
      </c>
      <c r="E924" s="11"/>
    </row>
    <row r="925" spans="1:5" s="2" customFormat="1" ht="33">
      <c r="A925" s="19" t="s">
        <v>1322</v>
      </c>
      <c r="B925" s="13" t="s">
        <v>258</v>
      </c>
      <c r="C925" s="19" t="s">
        <v>1368</v>
      </c>
      <c r="D925" s="24">
        <v>44.470999999999997</v>
      </c>
      <c r="E925" s="11"/>
    </row>
    <row r="926" spans="1:5" s="2" customFormat="1" ht="21">
      <c r="A926" s="19" t="s">
        <v>1322</v>
      </c>
      <c r="B926" s="13" t="s">
        <v>258</v>
      </c>
      <c r="C926" s="19" t="s">
        <v>1369</v>
      </c>
      <c r="D926" s="24">
        <v>33.26</v>
      </c>
      <c r="E926" s="11"/>
    </row>
    <row r="927" spans="1:5" s="2" customFormat="1" ht="33">
      <c r="A927" s="19" t="s">
        <v>1322</v>
      </c>
      <c r="B927" s="13" t="s">
        <v>77</v>
      </c>
      <c r="C927" s="19" t="s">
        <v>1370</v>
      </c>
      <c r="D927" s="24">
        <v>70.662999999999997</v>
      </c>
      <c r="E927" s="11"/>
    </row>
    <row r="928" spans="1:5" s="2" customFormat="1" ht="49.5">
      <c r="A928" s="19" t="s">
        <v>1322</v>
      </c>
      <c r="B928" s="13" t="s">
        <v>258</v>
      </c>
      <c r="C928" s="19" t="s">
        <v>1371</v>
      </c>
      <c r="D928" s="24">
        <v>0.81899999999999995</v>
      </c>
      <c r="E928" s="11"/>
    </row>
    <row r="929" spans="1:5" s="2" customFormat="1" ht="33">
      <c r="A929" s="19" t="s">
        <v>1322</v>
      </c>
      <c r="B929" s="13" t="s">
        <v>258</v>
      </c>
      <c r="C929" s="19" t="s">
        <v>1372</v>
      </c>
      <c r="D929" s="24">
        <v>0.84499999999999997</v>
      </c>
      <c r="E929" s="11"/>
    </row>
    <row r="930" spans="1:5" s="2" customFormat="1" ht="33">
      <c r="A930" s="19" t="s">
        <v>1322</v>
      </c>
      <c r="B930" s="13" t="s">
        <v>260</v>
      </c>
      <c r="C930" s="19" t="s">
        <v>1373</v>
      </c>
      <c r="D930" s="24">
        <v>38.664999999999999</v>
      </c>
      <c r="E930" s="11"/>
    </row>
    <row r="931" spans="1:5" s="2" customFormat="1" ht="33">
      <c r="A931" s="19" t="s">
        <v>1322</v>
      </c>
      <c r="B931" s="13" t="s">
        <v>258</v>
      </c>
      <c r="C931" s="19" t="s">
        <v>277</v>
      </c>
      <c r="D931" s="24">
        <v>83.522000000000006</v>
      </c>
      <c r="E931" s="11"/>
    </row>
    <row r="932" spans="1:5" s="2" customFormat="1" ht="21">
      <c r="A932" s="19" t="s">
        <v>1322</v>
      </c>
      <c r="B932" s="13" t="s">
        <v>258</v>
      </c>
      <c r="C932" s="19" t="s">
        <v>1374</v>
      </c>
      <c r="D932" s="24">
        <v>102.968</v>
      </c>
      <c r="E932" s="11"/>
    </row>
    <row r="933" spans="1:5" s="2" customFormat="1" ht="21">
      <c r="A933" s="19" t="s">
        <v>1322</v>
      </c>
      <c r="B933" s="13" t="s">
        <v>258</v>
      </c>
      <c r="C933" s="19" t="s">
        <v>1375</v>
      </c>
      <c r="D933" s="24">
        <v>26.681000000000001</v>
      </c>
      <c r="E933" s="11"/>
    </row>
    <row r="934" spans="1:5" s="2" customFormat="1" ht="21">
      <c r="A934" s="19" t="s">
        <v>1322</v>
      </c>
      <c r="B934" s="13" t="s">
        <v>260</v>
      </c>
      <c r="C934" s="19" t="s">
        <v>1376</v>
      </c>
      <c r="D934" s="24">
        <v>46.030999999999999</v>
      </c>
      <c r="E934" s="11"/>
    </row>
    <row r="935" spans="1:5" s="2" customFormat="1" ht="33">
      <c r="A935" s="19" t="s">
        <v>1322</v>
      </c>
      <c r="B935" s="13" t="s">
        <v>258</v>
      </c>
      <c r="C935" s="19" t="s">
        <v>1377</v>
      </c>
      <c r="D935" s="24">
        <v>97.349000000000004</v>
      </c>
      <c r="E935" s="11"/>
    </row>
    <row r="936" spans="1:5" s="2" customFormat="1" ht="33">
      <c r="A936" s="19" t="s">
        <v>1322</v>
      </c>
      <c r="B936" s="13" t="s">
        <v>258</v>
      </c>
      <c r="C936" s="19" t="s">
        <v>1378</v>
      </c>
      <c r="D936" s="24">
        <v>13.064</v>
      </c>
      <c r="E936" s="11"/>
    </row>
    <row r="937" spans="1:5" s="2" customFormat="1" ht="21">
      <c r="A937" s="19" t="s">
        <v>1322</v>
      </c>
      <c r="B937" s="13" t="s">
        <v>278</v>
      </c>
      <c r="C937" s="19" t="s">
        <v>1379</v>
      </c>
      <c r="D937" s="24">
        <v>99.897000000000006</v>
      </c>
      <c r="E937" s="11"/>
    </row>
    <row r="938" spans="1:5" s="2" customFormat="1" ht="33">
      <c r="A938" s="19" t="s">
        <v>1322</v>
      </c>
      <c r="B938" s="13" t="s">
        <v>279</v>
      </c>
      <c r="C938" s="19" t="s">
        <v>1380</v>
      </c>
      <c r="D938" s="24">
        <v>113.324</v>
      </c>
      <c r="E938" s="11"/>
    </row>
    <row r="939" spans="1:5" s="2" customFormat="1" ht="21">
      <c r="A939" s="19" t="s">
        <v>1322</v>
      </c>
      <c r="B939" s="13" t="s">
        <v>258</v>
      </c>
      <c r="C939" s="19" t="s">
        <v>1381</v>
      </c>
      <c r="D939" s="24">
        <v>177.053</v>
      </c>
      <c r="E939" s="11"/>
    </row>
    <row r="940" spans="1:5" s="2" customFormat="1" ht="21">
      <c r="A940" s="19" t="s">
        <v>1322</v>
      </c>
      <c r="B940" s="13" t="s">
        <v>258</v>
      </c>
      <c r="C940" s="19" t="s">
        <v>1382</v>
      </c>
      <c r="D940" s="24">
        <v>99.929000000000002</v>
      </c>
      <c r="E940" s="11"/>
    </row>
    <row r="941" spans="1:5" s="2" customFormat="1" ht="21">
      <c r="A941" s="19" t="s">
        <v>1322</v>
      </c>
      <c r="B941" s="13" t="s">
        <v>255</v>
      </c>
      <c r="C941" s="19" t="s">
        <v>1383</v>
      </c>
      <c r="D941" s="24">
        <v>63.759</v>
      </c>
      <c r="E941" s="11"/>
    </row>
    <row r="942" spans="1:5" s="2" customFormat="1" ht="33">
      <c r="A942" s="19" t="s">
        <v>1322</v>
      </c>
      <c r="B942" s="13" t="s">
        <v>258</v>
      </c>
      <c r="C942" s="19" t="s">
        <v>1384</v>
      </c>
      <c r="D942" s="24">
        <v>11.432</v>
      </c>
      <c r="E942" s="11"/>
    </row>
    <row r="943" spans="1:5" s="2" customFormat="1" ht="21">
      <c r="A943" s="19" t="s">
        <v>1322</v>
      </c>
      <c r="B943" s="13" t="s">
        <v>258</v>
      </c>
      <c r="C943" s="19" t="s">
        <v>1385</v>
      </c>
      <c r="D943" s="24">
        <v>46.030999999999999</v>
      </c>
      <c r="E943" s="11"/>
    </row>
    <row r="944" spans="1:5" s="2" customFormat="1" ht="21">
      <c r="A944" s="19" t="s">
        <v>1322</v>
      </c>
      <c r="B944" s="13" t="s">
        <v>258</v>
      </c>
      <c r="C944" s="19" t="s">
        <v>1385</v>
      </c>
      <c r="D944" s="24">
        <v>46.030999999999999</v>
      </c>
      <c r="E944" s="11"/>
    </row>
    <row r="945" spans="1:5" s="2" customFormat="1" ht="33">
      <c r="A945" s="19" t="s">
        <v>1322</v>
      </c>
      <c r="B945" s="13" t="s">
        <v>260</v>
      </c>
      <c r="C945" s="19" t="s">
        <v>1386</v>
      </c>
      <c r="D945" s="24">
        <v>146.78899999999999</v>
      </c>
      <c r="E945" s="11"/>
    </row>
    <row r="946" spans="1:5" s="2" customFormat="1" ht="21">
      <c r="A946" s="19" t="s">
        <v>1322</v>
      </c>
      <c r="B946" s="13" t="s">
        <v>258</v>
      </c>
      <c r="C946" s="19" t="s">
        <v>1387</v>
      </c>
      <c r="D946" s="24">
        <v>70.8</v>
      </c>
      <c r="E946" s="11"/>
    </row>
    <row r="947" spans="1:5" s="2" customFormat="1" ht="66">
      <c r="A947" s="19" t="s">
        <v>1322</v>
      </c>
      <c r="B947" s="13" t="s">
        <v>260</v>
      </c>
      <c r="C947" s="19" t="s">
        <v>1388</v>
      </c>
      <c r="D947" s="24">
        <v>72.947000000000003</v>
      </c>
      <c r="E947" s="11"/>
    </row>
    <row r="948" spans="1:5" s="2" customFormat="1" ht="33">
      <c r="A948" s="19" t="s">
        <v>1322</v>
      </c>
      <c r="B948" s="13" t="s">
        <v>258</v>
      </c>
      <c r="C948" s="19" t="s">
        <v>1389</v>
      </c>
      <c r="D948" s="24">
        <v>41.546999999999997</v>
      </c>
      <c r="E948" s="11"/>
    </row>
    <row r="949" spans="1:5" s="2" customFormat="1" ht="21">
      <c r="A949" s="19" t="s">
        <v>1322</v>
      </c>
      <c r="B949" s="13" t="s">
        <v>77</v>
      </c>
      <c r="C949" s="19" t="s">
        <v>1390</v>
      </c>
      <c r="D949" s="24">
        <v>51.883000000000003</v>
      </c>
      <c r="E949" s="11"/>
    </row>
    <row r="950" spans="1:5" s="2" customFormat="1" ht="33">
      <c r="A950" s="19" t="s">
        <v>1322</v>
      </c>
      <c r="B950" s="13" t="s">
        <v>261</v>
      </c>
      <c r="C950" s="19" t="s">
        <v>1391</v>
      </c>
      <c r="D950" s="24">
        <v>47.81</v>
      </c>
      <c r="E950" s="11"/>
    </row>
    <row r="951" spans="1:5" s="2" customFormat="1" ht="33">
      <c r="A951" s="19" t="s">
        <v>1322</v>
      </c>
      <c r="B951" s="13" t="s">
        <v>273</v>
      </c>
      <c r="C951" s="19" t="s">
        <v>1392</v>
      </c>
      <c r="D951" s="24">
        <v>80.721999999999994</v>
      </c>
      <c r="E951" s="11"/>
    </row>
    <row r="952" spans="1:5" s="2" customFormat="1" ht="49.5">
      <c r="A952" s="19" t="s">
        <v>1322</v>
      </c>
      <c r="B952" s="13" t="s">
        <v>76</v>
      </c>
      <c r="C952" s="19" t="s">
        <v>1393</v>
      </c>
      <c r="D952" s="24">
        <v>72.42</v>
      </c>
      <c r="E952" s="11"/>
    </row>
    <row r="953" spans="1:5" s="2" customFormat="1" ht="21">
      <c r="A953" s="19" t="s">
        <v>1322</v>
      </c>
      <c r="B953" s="13" t="s">
        <v>255</v>
      </c>
      <c r="C953" s="19" t="s">
        <v>280</v>
      </c>
      <c r="D953" s="24">
        <v>5.1529999999999996</v>
      </c>
      <c r="E953" s="11"/>
    </row>
    <row r="954" spans="1:5" s="2" customFormat="1" ht="21">
      <c r="A954" s="19" t="s">
        <v>1322</v>
      </c>
      <c r="B954" s="13" t="s">
        <v>258</v>
      </c>
      <c r="C954" s="19" t="s">
        <v>1394</v>
      </c>
      <c r="D954" s="24">
        <v>30</v>
      </c>
      <c r="E954" s="11"/>
    </row>
    <row r="955" spans="1:5" s="2" customFormat="1" ht="49.5">
      <c r="A955" s="19" t="s">
        <v>1322</v>
      </c>
      <c r="B955" s="13" t="s">
        <v>258</v>
      </c>
      <c r="C955" s="19" t="s">
        <v>1395</v>
      </c>
      <c r="D955" s="24">
        <v>4.1210000000000004</v>
      </c>
      <c r="E955" s="11"/>
    </row>
    <row r="956" spans="1:5" s="2" customFormat="1" ht="21">
      <c r="A956" s="19" t="s">
        <v>1322</v>
      </c>
      <c r="B956" s="13" t="s">
        <v>258</v>
      </c>
      <c r="C956" s="19" t="s">
        <v>1396</v>
      </c>
      <c r="D956" s="24">
        <v>34.383000000000003</v>
      </c>
      <c r="E956" s="11"/>
    </row>
    <row r="957" spans="1:5" s="2" customFormat="1" ht="21">
      <c r="A957" s="19" t="s">
        <v>1322</v>
      </c>
      <c r="B957" s="13" t="s">
        <v>258</v>
      </c>
      <c r="C957" s="19" t="s">
        <v>1396</v>
      </c>
      <c r="D957" s="24">
        <v>37.042000000000002</v>
      </c>
      <c r="E957" s="11"/>
    </row>
    <row r="958" spans="1:5" s="2" customFormat="1" ht="21">
      <c r="A958" s="19" t="s">
        <v>1322</v>
      </c>
      <c r="B958" s="13" t="s">
        <v>258</v>
      </c>
      <c r="C958" s="19" t="s">
        <v>1396</v>
      </c>
      <c r="D958" s="24">
        <v>40.25</v>
      </c>
      <c r="E958" s="11"/>
    </row>
    <row r="959" spans="1:5" s="2" customFormat="1" ht="21">
      <c r="A959" s="19" t="s">
        <v>1322</v>
      </c>
      <c r="B959" s="13" t="s">
        <v>258</v>
      </c>
      <c r="C959" s="19" t="s">
        <v>1397</v>
      </c>
      <c r="D959" s="24">
        <v>11.882999999999999</v>
      </c>
      <c r="E959" s="11"/>
    </row>
    <row r="960" spans="1:5" s="2" customFormat="1" ht="66">
      <c r="A960" s="19" t="s">
        <v>1322</v>
      </c>
      <c r="B960" s="13" t="s">
        <v>260</v>
      </c>
      <c r="C960" s="19" t="s">
        <v>1388</v>
      </c>
      <c r="D960" s="24">
        <v>76.447000000000003</v>
      </c>
      <c r="E960" s="11"/>
    </row>
    <row r="961" spans="1:5" s="2" customFormat="1" ht="21">
      <c r="A961" s="19" t="s">
        <v>1322</v>
      </c>
      <c r="B961" s="13" t="s">
        <v>258</v>
      </c>
      <c r="C961" s="19" t="s">
        <v>1398</v>
      </c>
      <c r="D961" s="24">
        <v>91.284000000000006</v>
      </c>
      <c r="E961" s="11"/>
    </row>
    <row r="962" spans="1:5" s="2" customFormat="1" ht="33">
      <c r="A962" s="19" t="s">
        <v>1322</v>
      </c>
      <c r="B962" s="13" t="s">
        <v>76</v>
      </c>
      <c r="C962" s="19" t="s">
        <v>1399</v>
      </c>
      <c r="D962" s="24">
        <v>94.233000000000004</v>
      </c>
      <c r="E962" s="11"/>
    </row>
    <row r="963" spans="1:5" s="2" customFormat="1" ht="33">
      <c r="A963" s="19" t="s">
        <v>1322</v>
      </c>
      <c r="B963" s="13" t="s">
        <v>258</v>
      </c>
      <c r="C963" s="19" t="s">
        <v>1400</v>
      </c>
      <c r="D963" s="24">
        <v>30.189</v>
      </c>
      <c r="E963" s="11"/>
    </row>
    <row r="964" spans="1:5" s="2" customFormat="1" ht="33">
      <c r="A964" s="19" t="s">
        <v>1322</v>
      </c>
      <c r="B964" s="13" t="s">
        <v>76</v>
      </c>
      <c r="C964" s="19" t="s">
        <v>1401</v>
      </c>
      <c r="D964" s="24">
        <v>97.244</v>
      </c>
      <c r="E964" s="11"/>
    </row>
    <row r="965" spans="1:5" s="2" customFormat="1" ht="33">
      <c r="A965" s="19" t="s">
        <v>1322</v>
      </c>
      <c r="B965" s="13" t="s">
        <v>258</v>
      </c>
      <c r="C965" s="19" t="s">
        <v>1402</v>
      </c>
      <c r="D965" s="24">
        <v>62.177999999999997</v>
      </c>
      <c r="E965" s="11"/>
    </row>
    <row r="966" spans="1:5" s="2" customFormat="1" ht="33">
      <c r="A966" s="19" t="s">
        <v>1322</v>
      </c>
      <c r="B966" s="13" t="s">
        <v>258</v>
      </c>
      <c r="C966" s="19" t="s">
        <v>1403</v>
      </c>
      <c r="D966" s="24">
        <v>45.777000000000001</v>
      </c>
      <c r="E966" s="11"/>
    </row>
    <row r="967" spans="1:5" s="2" customFormat="1" ht="33">
      <c r="A967" s="19" t="s">
        <v>1322</v>
      </c>
      <c r="B967" s="13" t="s">
        <v>258</v>
      </c>
      <c r="C967" s="19" t="s">
        <v>1404</v>
      </c>
      <c r="D967" s="24">
        <v>42.537999999999997</v>
      </c>
      <c r="E967" s="11"/>
    </row>
    <row r="968" spans="1:5" s="2" customFormat="1" ht="33">
      <c r="A968" s="19" t="s">
        <v>1322</v>
      </c>
      <c r="B968" s="13" t="s">
        <v>258</v>
      </c>
      <c r="C968" s="19" t="s">
        <v>1405</v>
      </c>
      <c r="D968" s="24">
        <v>45.2</v>
      </c>
      <c r="E968" s="11"/>
    </row>
    <row r="969" spans="1:5" s="2" customFormat="1" ht="21">
      <c r="A969" s="19" t="s">
        <v>1322</v>
      </c>
      <c r="B969" s="13" t="s">
        <v>261</v>
      </c>
      <c r="C969" s="19" t="s">
        <v>1406</v>
      </c>
      <c r="D969" s="24">
        <v>80.335999999999999</v>
      </c>
      <c r="E969" s="11"/>
    </row>
    <row r="970" spans="1:5" s="2" customFormat="1" ht="21">
      <c r="A970" s="19" t="s">
        <v>1322</v>
      </c>
      <c r="B970" s="13" t="s">
        <v>255</v>
      </c>
      <c r="C970" s="19" t="s">
        <v>281</v>
      </c>
      <c r="D970" s="24">
        <v>13.079000000000001</v>
      </c>
      <c r="E970" s="11"/>
    </row>
    <row r="971" spans="1:5" s="2" customFormat="1" ht="49.5">
      <c r="A971" s="19" t="s">
        <v>1322</v>
      </c>
      <c r="B971" s="13" t="s">
        <v>258</v>
      </c>
      <c r="C971" s="19" t="s">
        <v>1407</v>
      </c>
      <c r="D971" s="24">
        <v>26.503</v>
      </c>
      <c r="E971" s="11"/>
    </row>
    <row r="972" spans="1:5" s="2" customFormat="1" ht="21">
      <c r="A972" s="19" t="s">
        <v>1322</v>
      </c>
      <c r="B972" s="13" t="s">
        <v>258</v>
      </c>
      <c r="C972" s="19" t="s">
        <v>1408</v>
      </c>
      <c r="D972" s="24">
        <v>17.117000000000001</v>
      </c>
      <c r="E972" s="11"/>
    </row>
    <row r="973" spans="1:5" s="2" customFormat="1" ht="21">
      <c r="A973" s="19" t="s">
        <v>1322</v>
      </c>
      <c r="B973" s="13" t="s">
        <v>258</v>
      </c>
      <c r="C973" s="19" t="s">
        <v>1409</v>
      </c>
      <c r="D973" s="24">
        <v>64.900999999999996</v>
      </c>
      <c r="E973" s="11"/>
    </row>
    <row r="974" spans="1:5" s="2" customFormat="1" ht="33">
      <c r="A974" s="19" t="s">
        <v>1322</v>
      </c>
      <c r="B974" s="13" t="s">
        <v>260</v>
      </c>
      <c r="C974" s="19" t="s">
        <v>1410</v>
      </c>
      <c r="D974" s="24">
        <v>81.531999999999996</v>
      </c>
      <c r="E974" s="11"/>
    </row>
    <row r="975" spans="1:5" s="2" customFormat="1" ht="49.5">
      <c r="A975" s="19" t="s">
        <v>1322</v>
      </c>
      <c r="B975" s="13" t="s">
        <v>79</v>
      </c>
      <c r="C975" s="19" t="s">
        <v>1411</v>
      </c>
      <c r="D975" s="24">
        <v>104.898</v>
      </c>
      <c r="E975" s="11"/>
    </row>
    <row r="976" spans="1:5" s="2" customFormat="1" ht="21">
      <c r="A976" s="19" t="s">
        <v>1322</v>
      </c>
      <c r="B976" s="13" t="s">
        <v>77</v>
      </c>
      <c r="C976" s="19" t="s">
        <v>1412</v>
      </c>
      <c r="D976" s="24">
        <v>97.05</v>
      </c>
      <c r="E976" s="11"/>
    </row>
    <row r="977" spans="1:5" s="2" customFormat="1" ht="33">
      <c r="A977" s="19" t="s">
        <v>1322</v>
      </c>
      <c r="B977" s="13" t="s">
        <v>258</v>
      </c>
      <c r="C977" s="19" t="s">
        <v>1413</v>
      </c>
      <c r="D977" s="24">
        <v>25.236000000000001</v>
      </c>
      <c r="E977" s="11"/>
    </row>
    <row r="978" spans="1:5" s="2" customFormat="1" ht="33">
      <c r="A978" s="19" t="s">
        <v>1322</v>
      </c>
      <c r="B978" s="13" t="s">
        <v>76</v>
      </c>
      <c r="C978" s="19" t="s">
        <v>1414</v>
      </c>
      <c r="D978" s="24">
        <v>39.57</v>
      </c>
      <c r="E978" s="11"/>
    </row>
    <row r="979" spans="1:5" s="2" customFormat="1" ht="21">
      <c r="A979" s="19" t="s">
        <v>1322</v>
      </c>
      <c r="B979" s="13" t="s">
        <v>258</v>
      </c>
      <c r="C979" s="19" t="s">
        <v>1415</v>
      </c>
      <c r="D979" s="24">
        <v>29.4</v>
      </c>
      <c r="E979" s="11"/>
    </row>
    <row r="980" spans="1:5" s="2" customFormat="1" ht="21">
      <c r="A980" s="19" t="s">
        <v>1322</v>
      </c>
      <c r="B980" s="13" t="s">
        <v>255</v>
      </c>
      <c r="C980" s="19" t="s">
        <v>1416</v>
      </c>
      <c r="D980" s="24">
        <v>116</v>
      </c>
      <c r="E980" s="11"/>
    </row>
    <row r="981" spans="1:5" s="2" customFormat="1" ht="21">
      <c r="A981" s="19" t="s">
        <v>1322</v>
      </c>
      <c r="B981" s="13" t="s">
        <v>76</v>
      </c>
      <c r="C981" s="19" t="s">
        <v>1417</v>
      </c>
      <c r="D981" s="24">
        <v>19.565000000000001</v>
      </c>
      <c r="E981" s="11"/>
    </row>
    <row r="982" spans="1:5" s="2" customFormat="1" ht="49.5">
      <c r="A982" s="19" t="s">
        <v>1322</v>
      </c>
      <c r="B982" s="13" t="s">
        <v>76</v>
      </c>
      <c r="C982" s="19" t="s">
        <v>1418</v>
      </c>
      <c r="D982" s="24">
        <v>44.652999999999999</v>
      </c>
      <c r="E982" s="11"/>
    </row>
    <row r="983" spans="1:5" s="2" customFormat="1" ht="49.5">
      <c r="A983" s="19" t="s">
        <v>1322</v>
      </c>
      <c r="B983" s="13" t="s">
        <v>76</v>
      </c>
      <c r="C983" s="19" t="s">
        <v>1419</v>
      </c>
      <c r="D983" s="24">
        <v>65.518000000000001</v>
      </c>
      <c r="E983" s="11"/>
    </row>
    <row r="984" spans="1:5" s="2" customFormat="1" ht="21">
      <c r="A984" s="19" t="s">
        <v>1322</v>
      </c>
      <c r="B984" s="13" t="s">
        <v>76</v>
      </c>
      <c r="C984" s="19" t="s">
        <v>1420</v>
      </c>
      <c r="D984" s="24">
        <v>79.412000000000006</v>
      </c>
      <c r="E984" s="11"/>
    </row>
    <row r="985" spans="1:5" s="2" customFormat="1" ht="21">
      <c r="A985" s="19" t="s">
        <v>1322</v>
      </c>
      <c r="B985" s="13" t="s">
        <v>258</v>
      </c>
      <c r="C985" s="19" t="s">
        <v>1421</v>
      </c>
      <c r="D985" s="24">
        <v>116.968</v>
      </c>
      <c r="E985" s="11"/>
    </row>
    <row r="986" spans="1:5" s="2" customFormat="1" ht="21">
      <c r="A986" s="19" t="s">
        <v>282</v>
      </c>
      <c r="B986" s="13">
        <v>3</v>
      </c>
      <c r="C986" s="19" t="s">
        <v>1422</v>
      </c>
      <c r="D986" s="24">
        <v>106.057</v>
      </c>
      <c r="E986" s="11"/>
    </row>
    <row r="987" spans="1:5" s="2" customFormat="1" ht="21">
      <c r="A987" s="19" t="s">
        <v>282</v>
      </c>
      <c r="B987" s="13">
        <v>4</v>
      </c>
      <c r="C987" s="19" t="s">
        <v>1423</v>
      </c>
      <c r="D987" s="24">
        <v>18.422000000000001</v>
      </c>
      <c r="E987" s="11"/>
    </row>
    <row r="988" spans="1:5" s="2" customFormat="1" ht="21">
      <c r="A988" s="19" t="s">
        <v>282</v>
      </c>
      <c r="B988" s="13">
        <v>4</v>
      </c>
      <c r="C988" s="19" t="s">
        <v>1424</v>
      </c>
      <c r="D988" s="24">
        <v>161.29499999999999</v>
      </c>
      <c r="E988" s="11"/>
    </row>
    <row r="989" spans="1:5" s="2" customFormat="1" ht="33">
      <c r="A989" s="19" t="s">
        <v>282</v>
      </c>
      <c r="B989" s="13">
        <v>4</v>
      </c>
      <c r="C989" s="19" t="s">
        <v>1425</v>
      </c>
      <c r="D989" s="24">
        <v>28.965</v>
      </c>
      <c r="E989" s="11"/>
    </row>
    <row r="990" spans="1:5" s="2" customFormat="1" ht="21">
      <c r="A990" s="19" t="s">
        <v>282</v>
      </c>
      <c r="B990" s="13">
        <v>4</v>
      </c>
      <c r="C990" s="19" t="s">
        <v>1426</v>
      </c>
      <c r="D990" s="24">
        <v>36.235999999999997</v>
      </c>
      <c r="E990" s="11"/>
    </row>
    <row r="991" spans="1:5" s="2" customFormat="1" ht="21">
      <c r="A991" s="19" t="s">
        <v>282</v>
      </c>
      <c r="B991" s="13">
        <v>4</v>
      </c>
      <c r="C991" s="19" t="s">
        <v>1427</v>
      </c>
      <c r="D991" s="24">
        <v>45</v>
      </c>
      <c r="E991" s="11"/>
    </row>
    <row r="992" spans="1:5" s="2" customFormat="1" ht="49.5">
      <c r="A992" s="19" t="s">
        <v>282</v>
      </c>
      <c r="B992" s="13">
        <v>4</v>
      </c>
      <c r="C992" s="19" t="s">
        <v>1428</v>
      </c>
      <c r="D992" s="24">
        <v>147.03899999999999</v>
      </c>
      <c r="E992" s="11"/>
    </row>
    <row r="993" spans="1:5" s="2" customFormat="1" ht="33">
      <c r="A993" s="19" t="s">
        <v>282</v>
      </c>
      <c r="B993" s="13">
        <v>4</v>
      </c>
      <c r="C993" s="19" t="s">
        <v>1429</v>
      </c>
      <c r="D993" s="24">
        <v>40.445</v>
      </c>
      <c r="E993" s="11"/>
    </row>
    <row r="994" spans="1:5" s="2" customFormat="1" ht="21">
      <c r="A994" s="19" t="s">
        <v>282</v>
      </c>
      <c r="B994" s="13">
        <v>4</v>
      </c>
      <c r="C994" s="19" t="s">
        <v>1430</v>
      </c>
      <c r="D994" s="24">
        <v>23</v>
      </c>
      <c r="E994" s="11"/>
    </row>
    <row r="995" spans="1:5" s="2" customFormat="1" ht="21">
      <c r="A995" s="19" t="s">
        <v>282</v>
      </c>
      <c r="B995" s="13">
        <v>4</v>
      </c>
      <c r="C995" s="19" t="s">
        <v>1431</v>
      </c>
      <c r="D995" s="24">
        <v>41.401000000000003</v>
      </c>
      <c r="E995" s="11"/>
    </row>
    <row r="996" spans="1:5" s="2" customFormat="1" ht="21">
      <c r="A996" s="19" t="s">
        <v>282</v>
      </c>
      <c r="B996" s="13">
        <v>4</v>
      </c>
      <c r="C996" s="19" t="s">
        <v>1432</v>
      </c>
      <c r="D996" s="24">
        <v>101.339</v>
      </c>
      <c r="E996" s="11"/>
    </row>
    <row r="997" spans="1:5" s="2" customFormat="1" ht="33">
      <c r="A997" s="19" t="s">
        <v>282</v>
      </c>
      <c r="B997" s="13">
        <v>4</v>
      </c>
      <c r="C997" s="19" t="s">
        <v>1433</v>
      </c>
      <c r="D997" s="24">
        <v>6.9279999999999999</v>
      </c>
      <c r="E997" s="11"/>
    </row>
    <row r="998" spans="1:5" s="2" customFormat="1" ht="21">
      <c r="A998" s="19" t="s">
        <v>282</v>
      </c>
      <c r="B998" s="13">
        <v>4</v>
      </c>
      <c r="C998" s="19" t="s">
        <v>283</v>
      </c>
      <c r="D998" s="24">
        <v>44.06</v>
      </c>
      <c r="E998" s="11"/>
    </row>
    <row r="999" spans="1:5" s="2" customFormat="1" ht="21">
      <c r="A999" s="19" t="s">
        <v>282</v>
      </c>
      <c r="B999" s="13">
        <v>4</v>
      </c>
      <c r="C999" s="19" t="s">
        <v>284</v>
      </c>
      <c r="D999" s="24">
        <v>56.634999999999998</v>
      </c>
      <c r="E999" s="11"/>
    </row>
    <row r="1000" spans="1:5" s="2" customFormat="1" ht="21">
      <c r="A1000" s="19" t="s">
        <v>282</v>
      </c>
      <c r="B1000" s="13">
        <v>4</v>
      </c>
      <c r="C1000" s="19" t="s">
        <v>285</v>
      </c>
      <c r="D1000" s="24">
        <v>54.341000000000001</v>
      </c>
      <c r="E1000" s="11"/>
    </row>
    <row r="1001" spans="1:5" s="2" customFormat="1" ht="33">
      <c r="A1001" s="19" t="s">
        <v>282</v>
      </c>
      <c r="B1001" s="13">
        <v>3</v>
      </c>
      <c r="C1001" s="19" t="s">
        <v>286</v>
      </c>
      <c r="D1001" s="24">
        <v>38.545999999999999</v>
      </c>
      <c r="E1001" s="11"/>
    </row>
    <row r="1002" spans="1:5" s="2" customFormat="1" ht="21">
      <c r="A1002" s="19" t="s">
        <v>282</v>
      </c>
      <c r="B1002" s="13">
        <v>4</v>
      </c>
      <c r="C1002" s="19" t="s">
        <v>287</v>
      </c>
      <c r="D1002" s="24">
        <v>143.69999999999999</v>
      </c>
      <c r="E1002" s="11"/>
    </row>
    <row r="1003" spans="1:5" s="2" customFormat="1" ht="21">
      <c r="A1003" s="19" t="s">
        <v>282</v>
      </c>
      <c r="B1003" s="13">
        <v>4</v>
      </c>
      <c r="C1003" s="19" t="s">
        <v>288</v>
      </c>
      <c r="D1003" s="24">
        <v>56.673000000000002</v>
      </c>
      <c r="E1003" s="11"/>
    </row>
    <row r="1004" spans="1:5" s="2" customFormat="1" ht="21">
      <c r="A1004" s="19" t="s">
        <v>282</v>
      </c>
      <c r="B1004" s="13">
        <v>4</v>
      </c>
      <c r="C1004" s="19" t="s">
        <v>96</v>
      </c>
      <c r="D1004" s="24">
        <v>139.83099999999999</v>
      </c>
      <c r="E1004" s="11"/>
    </row>
    <row r="1005" spans="1:5" s="2" customFormat="1" ht="21">
      <c r="A1005" s="19" t="s">
        <v>282</v>
      </c>
      <c r="B1005" s="13">
        <v>4</v>
      </c>
      <c r="C1005" s="19" t="s">
        <v>1434</v>
      </c>
      <c r="D1005" s="24">
        <v>120.8</v>
      </c>
      <c r="E1005" s="11"/>
    </row>
    <row r="1006" spans="1:5" s="2" customFormat="1" ht="21">
      <c r="A1006" s="19" t="s">
        <v>282</v>
      </c>
      <c r="B1006" s="13">
        <v>4</v>
      </c>
      <c r="C1006" s="19" t="s">
        <v>1435</v>
      </c>
      <c r="D1006" s="24">
        <v>83.8</v>
      </c>
      <c r="E1006" s="11"/>
    </row>
    <row r="1007" spans="1:5" s="2" customFormat="1" ht="21">
      <c r="A1007" s="19" t="s">
        <v>282</v>
      </c>
      <c r="B1007" s="13">
        <v>4</v>
      </c>
      <c r="C1007" s="19" t="s">
        <v>1436</v>
      </c>
      <c r="D1007" s="24">
        <v>95.069000000000003</v>
      </c>
      <c r="E1007" s="11"/>
    </row>
    <row r="1008" spans="1:5" s="2" customFormat="1" ht="21">
      <c r="A1008" s="19" t="s">
        <v>282</v>
      </c>
      <c r="B1008" s="13">
        <v>4</v>
      </c>
      <c r="C1008" s="19" t="s">
        <v>1437</v>
      </c>
      <c r="D1008" s="24">
        <v>78.974999999999994</v>
      </c>
      <c r="E1008" s="11"/>
    </row>
    <row r="1009" spans="1:5" s="2" customFormat="1" ht="21">
      <c r="A1009" s="19" t="s">
        <v>282</v>
      </c>
      <c r="B1009" s="13">
        <v>4</v>
      </c>
      <c r="C1009" s="19" t="s">
        <v>1438</v>
      </c>
      <c r="D1009" s="24">
        <v>48.750999999999998</v>
      </c>
      <c r="E1009" s="11"/>
    </row>
    <row r="1010" spans="1:5" s="2" customFormat="1" ht="33">
      <c r="A1010" s="19" t="s">
        <v>282</v>
      </c>
      <c r="B1010" s="13" t="s">
        <v>289</v>
      </c>
      <c r="C1010" s="19" t="s">
        <v>290</v>
      </c>
      <c r="D1010" s="24">
        <v>53.505000000000003</v>
      </c>
      <c r="E1010" s="11"/>
    </row>
    <row r="1011" spans="1:5" s="2" customFormat="1" ht="21">
      <c r="A1011" s="19" t="s">
        <v>282</v>
      </c>
      <c r="B1011" s="13">
        <v>4</v>
      </c>
      <c r="C1011" s="19" t="s">
        <v>291</v>
      </c>
      <c r="D1011" s="24">
        <v>95.53</v>
      </c>
      <c r="E1011" s="11"/>
    </row>
    <row r="1012" spans="1:5" s="2" customFormat="1" ht="21">
      <c r="A1012" s="19" t="s">
        <v>282</v>
      </c>
      <c r="B1012" s="13">
        <v>4</v>
      </c>
      <c r="C1012" s="19" t="s">
        <v>1439</v>
      </c>
      <c r="D1012" s="24">
        <v>72.736000000000004</v>
      </c>
      <c r="E1012" s="11"/>
    </row>
    <row r="1013" spans="1:5" s="2" customFormat="1" ht="21">
      <c r="A1013" s="19" t="s">
        <v>282</v>
      </c>
      <c r="B1013" s="13">
        <v>4</v>
      </c>
      <c r="C1013" s="19" t="s">
        <v>1440</v>
      </c>
      <c r="D1013" s="24">
        <v>51.579000000000001</v>
      </c>
      <c r="E1013" s="11"/>
    </row>
    <row r="1014" spans="1:5" s="2" customFormat="1" ht="21">
      <c r="A1014" s="19" t="s">
        <v>282</v>
      </c>
      <c r="B1014" s="13">
        <v>4</v>
      </c>
      <c r="C1014" s="19" t="s">
        <v>292</v>
      </c>
      <c r="D1014" s="24">
        <v>70.048000000000002</v>
      </c>
      <c r="E1014" s="11"/>
    </row>
    <row r="1015" spans="1:5" s="2" customFormat="1" ht="33">
      <c r="A1015" s="19" t="s">
        <v>282</v>
      </c>
      <c r="B1015" s="13" t="s">
        <v>294</v>
      </c>
      <c r="C1015" s="19" t="s">
        <v>1441</v>
      </c>
      <c r="D1015" s="24">
        <v>58.247999999999998</v>
      </c>
      <c r="E1015" s="11"/>
    </row>
    <row r="1016" spans="1:5" s="2" customFormat="1" ht="33">
      <c r="A1016" s="19" t="s">
        <v>282</v>
      </c>
      <c r="B1016" s="13" t="s">
        <v>294</v>
      </c>
      <c r="C1016" s="19" t="s">
        <v>1441</v>
      </c>
      <c r="D1016" s="24">
        <v>58.247999999999998</v>
      </c>
      <c r="E1016" s="11"/>
    </row>
    <row r="1017" spans="1:5" s="2" customFormat="1" ht="21">
      <c r="A1017" s="19" t="s">
        <v>282</v>
      </c>
      <c r="B1017" s="13">
        <v>4</v>
      </c>
      <c r="C1017" s="19" t="s">
        <v>96</v>
      </c>
      <c r="D1017" s="24">
        <v>33.037999999999997</v>
      </c>
      <c r="E1017" s="11"/>
    </row>
    <row r="1018" spans="1:5" s="2" customFormat="1" ht="33">
      <c r="A1018" s="19" t="s">
        <v>282</v>
      </c>
      <c r="B1018" s="13" t="s">
        <v>294</v>
      </c>
      <c r="C1018" s="19" t="s">
        <v>295</v>
      </c>
      <c r="D1018" s="24">
        <v>69.778000000000006</v>
      </c>
      <c r="E1018" s="11"/>
    </row>
    <row r="1019" spans="1:5" s="2" customFormat="1" ht="33">
      <c r="A1019" s="19" t="s">
        <v>282</v>
      </c>
      <c r="B1019" s="13">
        <v>4</v>
      </c>
      <c r="C1019" s="19" t="s">
        <v>296</v>
      </c>
      <c r="D1019" s="24">
        <v>83.715000000000003</v>
      </c>
      <c r="E1019" s="11"/>
    </row>
    <row r="1020" spans="1:5" s="2" customFormat="1" ht="21">
      <c r="A1020" s="19" t="s">
        <v>282</v>
      </c>
      <c r="B1020" s="13">
        <v>4</v>
      </c>
      <c r="C1020" s="19" t="s">
        <v>1442</v>
      </c>
      <c r="D1020" s="24">
        <v>64.399000000000001</v>
      </c>
      <c r="E1020" s="11"/>
    </row>
    <row r="1021" spans="1:5" s="2" customFormat="1" ht="21">
      <c r="A1021" s="19" t="s">
        <v>282</v>
      </c>
      <c r="B1021" s="13">
        <v>4</v>
      </c>
      <c r="C1021" s="19" t="s">
        <v>297</v>
      </c>
      <c r="D1021" s="24">
        <v>2.867</v>
      </c>
      <c r="E1021" s="11"/>
    </row>
    <row r="1022" spans="1:5" s="2" customFormat="1" ht="21">
      <c r="A1022" s="19" t="s">
        <v>282</v>
      </c>
      <c r="B1022" s="13">
        <v>4</v>
      </c>
      <c r="C1022" s="19" t="s">
        <v>1443</v>
      </c>
      <c r="D1022" s="24">
        <v>91.707999999999998</v>
      </c>
      <c r="E1022" s="11"/>
    </row>
    <row r="1023" spans="1:5" s="2" customFormat="1" ht="21">
      <c r="A1023" s="19" t="s">
        <v>282</v>
      </c>
      <c r="B1023" s="13">
        <v>4</v>
      </c>
      <c r="C1023" s="19" t="s">
        <v>1444</v>
      </c>
      <c r="D1023" s="24">
        <v>40.319000000000003</v>
      </c>
      <c r="E1023" s="11"/>
    </row>
    <row r="1024" spans="1:5" s="2" customFormat="1" ht="49.5">
      <c r="A1024" s="19" t="s">
        <v>282</v>
      </c>
      <c r="B1024" s="13">
        <v>4</v>
      </c>
      <c r="C1024" s="19" t="s">
        <v>298</v>
      </c>
      <c r="D1024" s="24">
        <v>48.904000000000003</v>
      </c>
      <c r="E1024" s="11"/>
    </row>
    <row r="1025" spans="1:5" s="2" customFormat="1" ht="21">
      <c r="A1025" s="19" t="s">
        <v>282</v>
      </c>
      <c r="B1025" s="13">
        <v>3</v>
      </c>
      <c r="C1025" s="19" t="s">
        <v>299</v>
      </c>
      <c r="D1025" s="24">
        <v>78.775000000000006</v>
      </c>
      <c r="E1025" s="11"/>
    </row>
    <row r="1026" spans="1:5" s="2" customFormat="1" ht="21">
      <c r="A1026" s="19" t="s">
        <v>282</v>
      </c>
      <c r="B1026" s="13">
        <v>4</v>
      </c>
      <c r="C1026" s="19" t="s">
        <v>300</v>
      </c>
      <c r="D1026" s="24">
        <v>37.225000000000001</v>
      </c>
      <c r="E1026" s="11"/>
    </row>
    <row r="1027" spans="1:5" s="2" customFormat="1" ht="21">
      <c r="A1027" s="19" t="s">
        <v>282</v>
      </c>
      <c r="B1027" s="13">
        <v>1</v>
      </c>
      <c r="C1027" s="19" t="s">
        <v>301</v>
      </c>
      <c r="D1027" s="24">
        <v>34.948999999999998</v>
      </c>
      <c r="E1027" s="11"/>
    </row>
    <row r="1028" spans="1:5" s="2" customFormat="1" ht="21">
      <c r="A1028" s="19" t="s">
        <v>282</v>
      </c>
      <c r="B1028" s="13">
        <v>3</v>
      </c>
      <c r="C1028" s="19" t="s">
        <v>302</v>
      </c>
      <c r="D1028" s="24">
        <v>37.530999999999999</v>
      </c>
      <c r="E1028" s="11"/>
    </row>
    <row r="1029" spans="1:5" s="2" customFormat="1" ht="21">
      <c r="A1029" s="19" t="s">
        <v>282</v>
      </c>
      <c r="B1029" s="13">
        <v>4</v>
      </c>
      <c r="C1029" s="19" t="s">
        <v>303</v>
      </c>
      <c r="D1029" s="24">
        <v>52.993000000000002</v>
      </c>
      <c r="E1029" s="11"/>
    </row>
    <row r="1030" spans="1:5" s="2" customFormat="1" ht="33">
      <c r="A1030" s="19" t="s">
        <v>282</v>
      </c>
      <c r="B1030" s="13">
        <v>4</v>
      </c>
      <c r="C1030" s="19" t="s">
        <v>304</v>
      </c>
      <c r="D1030" s="24">
        <v>40.799999999999997</v>
      </c>
      <c r="E1030" s="11"/>
    </row>
    <row r="1031" spans="1:5" s="2" customFormat="1" ht="33">
      <c r="A1031" s="19" t="s">
        <v>282</v>
      </c>
      <c r="B1031" s="13" t="s">
        <v>305</v>
      </c>
      <c r="C1031" s="19" t="s">
        <v>306</v>
      </c>
      <c r="D1031" s="24">
        <v>90.87</v>
      </c>
      <c r="E1031" s="11"/>
    </row>
    <row r="1032" spans="1:5" s="2" customFormat="1" ht="21">
      <c r="A1032" s="19" t="s">
        <v>282</v>
      </c>
      <c r="B1032" s="13">
        <v>4</v>
      </c>
      <c r="C1032" s="19" t="s">
        <v>307</v>
      </c>
      <c r="D1032" s="24">
        <v>98.962000000000003</v>
      </c>
      <c r="E1032" s="11"/>
    </row>
    <row r="1033" spans="1:5" s="2" customFormat="1" ht="21">
      <c r="A1033" s="19" t="s">
        <v>282</v>
      </c>
      <c r="B1033" s="13">
        <v>4</v>
      </c>
      <c r="C1033" s="19" t="s">
        <v>308</v>
      </c>
      <c r="D1033" s="24">
        <v>165.738</v>
      </c>
      <c r="E1033" s="11"/>
    </row>
    <row r="1034" spans="1:5" s="2" customFormat="1" ht="21">
      <c r="A1034" s="19" t="s">
        <v>282</v>
      </c>
      <c r="B1034" s="13">
        <v>4</v>
      </c>
      <c r="C1034" s="19" t="s">
        <v>309</v>
      </c>
      <c r="D1034" s="24">
        <v>96.057000000000002</v>
      </c>
      <c r="E1034" s="11"/>
    </row>
    <row r="1035" spans="1:5" s="2" customFormat="1" ht="21">
      <c r="A1035" s="19" t="s">
        <v>282</v>
      </c>
      <c r="B1035" s="13">
        <v>4</v>
      </c>
      <c r="C1035" s="19" t="s">
        <v>310</v>
      </c>
      <c r="D1035" s="24">
        <v>74.771000000000001</v>
      </c>
      <c r="E1035" s="11"/>
    </row>
    <row r="1036" spans="1:5" s="2" customFormat="1" ht="33">
      <c r="A1036" s="19" t="s">
        <v>282</v>
      </c>
      <c r="B1036" s="13">
        <v>1</v>
      </c>
      <c r="C1036" s="19" t="s">
        <v>311</v>
      </c>
      <c r="D1036" s="24">
        <v>118.699</v>
      </c>
      <c r="E1036" s="11"/>
    </row>
    <row r="1037" spans="1:5" s="2" customFormat="1" ht="21">
      <c r="A1037" s="19" t="s">
        <v>282</v>
      </c>
      <c r="B1037" s="13">
        <v>4</v>
      </c>
      <c r="C1037" s="19" t="s">
        <v>312</v>
      </c>
      <c r="D1037" s="24">
        <v>92.8</v>
      </c>
      <c r="E1037" s="11"/>
    </row>
    <row r="1038" spans="1:5" s="2" customFormat="1" ht="33">
      <c r="A1038" s="19" t="s">
        <v>282</v>
      </c>
      <c r="B1038" s="13" t="s">
        <v>305</v>
      </c>
      <c r="C1038" s="19" t="s">
        <v>313</v>
      </c>
      <c r="D1038" s="24">
        <v>159.67500000000001</v>
      </c>
      <c r="E1038" s="11"/>
    </row>
    <row r="1039" spans="1:5" s="2" customFormat="1" ht="21">
      <c r="A1039" s="19" t="s">
        <v>282</v>
      </c>
      <c r="B1039" s="13">
        <v>4</v>
      </c>
      <c r="C1039" s="19" t="s">
        <v>314</v>
      </c>
      <c r="D1039" s="24">
        <v>38.375999999999998</v>
      </c>
      <c r="E1039" s="11"/>
    </row>
    <row r="1040" spans="1:5" s="2" customFormat="1" ht="33">
      <c r="A1040" s="19" t="s">
        <v>282</v>
      </c>
      <c r="B1040" s="13" t="s">
        <v>315</v>
      </c>
      <c r="C1040" s="19" t="s">
        <v>316</v>
      </c>
      <c r="D1040" s="24">
        <v>79.418999999999997</v>
      </c>
      <c r="E1040" s="11"/>
    </row>
    <row r="1041" spans="1:5" s="2" customFormat="1" ht="33">
      <c r="A1041" s="19" t="s">
        <v>282</v>
      </c>
      <c r="B1041" s="13">
        <v>1</v>
      </c>
      <c r="C1041" s="19" t="s">
        <v>317</v>
      </c>
      <c r="D1041" s="24">
        <v>114.931</v>
      </c>
      <c r="E1041" s="11"/>
    </row>
    <row r="1042" spans="1:5" s="2" customFormat="1" ht="33">
      <c r="A1042" s="19" t="s">
        <v>282</v>
      </c>
      <c r="B1042" s="13">
        <v>4</v>
      </c>
      <c r="C1042" s="19" t="s">
        <v>318</v>
      </c>
      <c r="D1042" s="24">
        <v>87.763999999999996</v>
      </c>
      <c r="E1042" s="11"/>
    </row>
    <row r="1043" spans="1:5" s="2" customFormat="1" ht="33">
      <c r="A1043" s="19" t="s">
        <v>282</v>
      </c>
      <c r="B1043" s="13" t="s">
        <v>293</v>
      </c>
      <c r="C1043" s="19" t="s">
        <v>319</v>
      </c>
      <c r="D1043" s="24">
        <v>56.381</v>
      </c>
      <c r="E1043" s="11"/>
    </row>
    <row r="1044" spans="1:5" s="2" customFormat="1" ht="21">
      <c r="A1044" s="19" t="s">
        <v>282</v>
      </c>
      <c r="B1044" s="13">
        <v>4</v>
      </c>
      <c r="C1044" s="19" t="s">
        <v>320</v>
      </c>
      <c r="D1044" s="24">
        <v>60.51</v>
      </c>
      <c r="E1044" s="11"/>
    </row>
    <row r="1045" spans="1:5" s="2" customFormat="1" ht="49.5">
      <c r="A1045" s="19" t="s">
        <v>282</v>
      </c>
      <c r="B1045" s="13">
        <v>4</v>
      </c>
      <c r="C1045" s="19" t="s">
        <v>321</v>
      </c>
      <c r="D1045" s="24">
        <v>38.366</v>
      </c>
      <c r="E1045" s="11"/>
    </row>
    <row r="1046" spans="1:5" s="2" customFormat="1" ht="49.5">
      <c r="A1046" s="19" t="s">
        <v>282</v>
      </c>
      <c r="B1046" s="13" t="s">
        <v>293</v>
      </c>
      <c r="C1046" s="19" t="s">
        <v>322</v>
      </c>
      <c r="D1046" s="24">
        <v>51.674999999999997</v>
      </c>
      <c r="E1046" s="11"/>
    </row>
    <row r="1047" spans="1:5" s="2" customFormat="1" ht="21">
      <c r="A1047" s="19" t="s">
        <v>11</v>
      </c>
      <c r="B1047" s="13">
        <v>1</v>
      </c>
      <c r="C1047" s="19" t="s">
        <v>346</v>
      </c>
      <c r="D1047" s="24">
        <v>38</v>
      </c>
      <c r="E1047" s="11"/>
    </row>
    <row r="1048" spans="1:5" s="2" customFormat="1" ht="21">
      <c r="A1048" s="19" t="s">
        <v>11</v>
      </c>
      <c r="B1048" s="13">
        <v>6</v>
      </c>
      <c r="C1048" s="19" t="s">
        <v>1445</v>
      </c>
      <c r="D1048" s="24">
        <v>45</v>
      </c>
      <c r="E1048" s="11"/>
    </row>
    <row r="1049" spans="1:5" s="2" customFormat="1" ht="21">
      <c r="A1049" s="19" t="s">
        <v>356</v>
      </c>
      <c r="B1049" s="13">
        <v>4</v>
      </c>
      <c r="C1049" s="19" t="s">
        <v>1446</v>
      </c>
      <c r="D1049" s="24">
        <v>15</v>
      </c>
      <c r="E1049" s="11"/>
    </row>
    <row r="1050" spans="1:5" s="2" customFormat="1" ht="21">
      <c r="A1050" s="19" t="s">
        <v>356</v>
      </c>
      <c r="B1050" s="13">
        <v>4</v>
      </c>
      <c r="C1050" s="19" t="s">
        <v>1446</v>
      </c>
      <c r="D1050" s="24">
        <v>15</v>
      </c>
      <c r="E1050" s="11"/>
    </row>
    <row r="1051" spans="1:5" s="3" customFormat="1" ht="21">
      <c r="A1051" s="19" t="s">
        <v>356</v>
      </c>
      <c r="B1051" s="13">
        <v>4</v>
      </c>
      <c r="C1051" s="19" t="s">
        <v>1447</v>
      </c>
      <c r="D1051" s="24">
        <v>15</v>
      </c>
      <c r="E1051" s="11"/>
    </row>
    <row r="1052" spans="1:5">
      <c r="A1052" s="19" t="s">
        <v>356</v>
      </c>
      <c r="B1052" s="13">
        <v>4</v>
      </c>
      <c r="C1052" s="19" t="s">
        <v>1448</v>
      </c>
      <c r="D1052" s="24">
        <v>15</v>
      </c>
      <c r="E1052" s="11"/>
    </row>
    <row r="1053" spans="1:5">
      <c r="A1053" s="19" t="s">
        <v>356</v>
      </c>
      <c r="B1053" s="13">
        <v>4</v>
      </c>
      <c r="C1053" s="19" t="s">
        <v>1449</v>
      </c>
      <c r="D1053" s="24">
        <v>35</v>
      </c>
      <c r="E1053" s="11"/>
    </row>
    <row r="1054" spans="1:5">
      <c r="A1054" s="19" t="s">
        <v>356</v>
      </c>
      <c r="B1054" s="13">
        <v>4</v>
      </c>
      <c r="C1054" s="19" t="s">
        <v>1450</v>
      </c>
      <c r="D1054" s="24">
        <v>137</v>
      </c>
      <c r="E1054" s="11"/>
    </row>
    <row r="1055" spans="1:5" ht="33">
      <c r="A1055" s="19" t="s">
        <v>356</v>
      </c>
      <c r="B1055" s="13">
        <v>4</v>
      </c>
      <c r="C1055" s="19" t="s">
        <v>1451</v>
      </c>
      <c r="D1055" s="24">
        <v>49</v>
      </c>
      <c r="E1055" s="11"/>
    </row>
    <row r="1056" spans="1:5">
      <c r="A1056" s="19" t="s">
        <v>357</v>
      </c>
      <c r="B1056" s="13">
        <v>4</v>
      </c>
      <c r="C1056" s="19" t="s">
        <v>1452</v>
      </c>
      <c r="D1056" s="24">
        <v>75</v>
      </c>
      <c r="E1056" s="11"/>
    </row>
    <row r="1057" spans="1:5" ht="33">
      <c r="A1057" s="19" t="s">
        <v>358</v>
      </c>
      <c r="B1057" s="13">
        <v>6</v>
      </c>
      <c r="C1057" s="19" t="s">
        <v>1445</v>
      </c>
      <c r="D1057" s="24">
        <v>90</v>
      </c>
      <c r="E1057" s="11"/>
    </row>
    <row r="1058" spans="1:5" ht="33">
      <c r="A1058" s="19" t="s">
        <v>359</v>
      </c>
      <c r="B1058" s="13">
        <v>4</v>
      </c>
      <c r="C1058" s="19" t="s">
        <v>360</v>
      </c>
      <c r="D1058" s="24">
        <v>9</v>
      </c>
      <c r="E1058" s="11"/>
    </row>
    <row r="1059" spans="1:5" ht="33">
      <c r="A1059" s="19" t="s">
        <v>359</v>
      </c>
      <c r="B1059" s="13">
        <v>4</v>
      </c>
      <c r="C1059" s="19" t="s">
        <v>360</v>
      </c>
      <c r="D1059" s="24">
        <v>9</v>
      </c>
      <c r="E1059" s="11"/>
    </row>
    <row r="1060" spans="1:5" ht="33">
      <c r="A1060" s="19" t="s">
        <v>359</v>
      </c>
      <c r="B1060" s="13">
        <v>4</v>
      </c>
      <c r="C1060" s="19" t="s">
        <v>360</v>
      </c>
      <c r="D1060" s="24">
        <v>9</v>
      </c>
      <c r="E1060" s="11"/>
    </row>
    <row r="1061" spans="1:5" ht="33">
      <c r="A1061" s="19" t="s">
        <v>359</v>
      </c>
      <c r="B1061" s="13">
        <v>4</v>
      </c>
      <c r="C1061" s="19" t="s">
        <v>360</v>
      </c>
      <c r="D1061" s="24">
        <v>9</v>
      </c>
      <c r="E1061" s="11"/>
    </row>
    <row r="1062" spans="1:5" ht="33">
      <c r="A1062" s="19" t="s">
        <v>359</v>
      </c>
      <c r="B1062" s="13">
        <v>4</v>
      </c>
      <c r="C1062" s="19" t="s">
        <v>360</v>
      </c>
      <c r="D1062" s="24">
        <v>9</v>
      </c>
      <c r="E1062" s="11"/>
    </row>
    <row r="1063" spans="1:5" ht="82.5">
      <c r="A1063" s="19" t="s">
        <v>1453</v>
      </c>
      <c r="B1063" s="13">
        <v>4</v>
      </c>
      <c r="C1063" s="19" t="s">
        <v>1454</v>
      </c>
      <c r="D1063" s="24">
        <v>33</v>
      </c>
      <c r="E1063" s="11"/>
    </row>
    <row r="1064" spans="1:5" ht="82.5">
      <c r="A1064" s="19" t="s">
        <v>1453</v>
      </c>
      <c r="B1064" s="13">
        <v>4</v>
      </c>
      <c r="C1064" s="19" t="s">
        <v>1454</v>
      </c>
      <c r="D1064" s="24">
        <v>33</v>
      </c>
      <c r="E1064" s="11"/>
    </row>
    <row r="1065" spans="1:5" ht="82.5">
      <c r="A1065" s="19" t="s">
        <v>1453</v>
      </c>
      <c r="B1065" s="13">
        <v>4</v>
      </c>
      <c r="C1065" s="19" t="s">
        <v>1454</v>
      </c>
      <c r="D1065" s="24">
        <v>36</v>
      </c>
      <c r="E1065" s="11"/>
    </row>
    <row r="1066" spans="1:5" ht="33">
      <c r="A1066" s="19" t="s">
        <v>1455</v>
      </c>
      <c r="B1066" s="13">
        <v>2</v>
      </c>
      <c r="C1066" s="19" t="s">
        <v>1456</v>
      </c>
      <c r="D1066" s="24">
        <v>38</v>
      </c>
      <c r="E1066" s="11"/>
    </row>
    <row r="1067" spans="1:5" ht="33">
      <c r="A1067" s="19" t="s">
        <v>1457</v>
      </c>
      <c r="B1067" s="13">
        <v>2</v>
      </c>
      <c r="C1067" s="19" t="s">
        <v>1458</v>
      </c>
      <c r="D1067" s="24">
        <v>38</v>
      </c>
      <c r="E1067" s="11"/>
    </row>
    <row r="1068" spans="1:5" ht="33">
      <c r="A1068" s="19" t="s">
        <v>1459</v>
      </c>
      <c r="B1068" s="13">
        <v>2</v>
      </c>
      <c r="C1068" s="19" t="s">
        <v>1458</v>
      </c>
      <c r="D1068" s="24">
        <v>38</v>
      </c>
      <c r="E1068" s="11"/>
    </row>
    <row r="1069" spans="1:5" ht="33">
      <c r="A1069" s="19" t="s">
        <v>359</v>
      </c>
      <c r="B1069" s="13">
        <v>4</v>
      </c>
      <c r="C1069" s="19" t="s">
        <v>360</v>
      </c>
      <c r="D1069" s="24">
        <v>39</v>
      </c>
      <c r="E1069" s="11"/>
    </row>
    <row r="1070" spans="1:5" ht="33">
      <c r="A1070" s="19" t="s">
        <v>361</v>
      </c>
      <c r="B1070" s="13">
        <v>4</v>
      </c>
      <c r="C1070" s="19" t="s">
        <v>1460</v>
      </c>
      <c r="D1070" s="24">
        <v>44</v>
      </c>
      <c r="E1070" s="11"/>
    </row>
    <row r="1071" spans="1:5" ht="33">
      <c r="A1071" s="19" t="s">
        <v>359</v>
      </c>
      <c r="B1071" s="13">
        <v>4</v>
      </c>
      <c r="C1071" s="19" t="s">
        <v>1461</v>
      </c>
      <c r="D1071" s="24">
        <v>100</v>
      </c>
      <c r="E1071" s="11"/>
    </row>
    <row r="1072" spans="1:5" ht="49.5">
      <c r="A1072" s="19" t="s">
        <v>1459</v>
      </c>
      <c r="B1072" s="13">
        <v>2</v>
      </c>
      <c r="C1072" s="19" t="s">
        <v>1462</v>
      </c>
      <c r="D1072" s="24">
        <v>115</v>
      </c>
      <c r="E1072" s="11"/>
    </row>
    <row r="1073" spans="1:5" ht="33">
      <c r="A1073" s="19" t="s">
        <v>362</v>
      </c>
      <c r="B1073" s="13">
        <v>4</v>
      </c>
      <c r="C1073" s="19" t="s">
        <v>1463</v>
      </c>
      <c r="D1073" s="24">
        <v>30</v>
      </c>
      <c r="E1073" s="11"/>
    </row>
    <row r="1074" spans="1:5" ht="49.5">
      <c r="A1074" s="19" t="s">
        <v>363</v>
      </c>
      <c r="B1074" s="13">
        <v>4</v>
      </c>
      <c r="C1074" s="19" t="s">
        <v>364</v>
      </c>
      <c r="D1074" s="24">
        <v>132</v>
      </c>
      <c r="E1074" s="11"/>
    </row>
    <row r="1075" spans="1:5">
      <c r="A1075" s="19" t="s">
        <v>365</v>
      </c>
      <c r="B1075" s="13">
        <v>4</v>
      </c>
      <c r="C1075" s="19" t="s">
        <v>1464</v>
      </c>
      <c r="D1075" s="24">
        <v>56</v>
      </c>
      <c r="E1075" s="11"/>
    </row>
    <row r="1076" spans="1:5" ht="33">
      <c r="A1076" s="19" t="s">
        <v>366</v>
      </c>
      <c r="B1076" s="13">
        <v>4</v>
      </c>
      <c r="C1076" s="19" t="s">
        <v>1465</v>
      </c>
      <c r="D1076" s="24">
        <v>89</v>
      </c>
      <c r="E1076" s="11"/>
    </row>
    <row r="1077" spans="1:5">
      <c r="A1077" s="19" t="s">
        <v>365</v>
      </c>
      <c r="B1077" s="13">
        <v>4</v>
      </c>
      <c r="C1077" s="19" t="s">
        <v>1466</v>
      </c>
      <c r="D1077" s="24">
        <v>100</v>
      </c>
      <c r="E1077" s="11"/>
    </row>
    <row r="1078" spans="1:5" ht="33">
      <c r="A1078" s="19" t="s">
        <v>359</v>
      </c>
      <c r="B1078" s="13">
        <v>4</v>
      </c>
      <c r="C1078" s="19" t="s">
        <v>1467</v>
      </c>
      <c r="D1078" s="24">
        <v>133</v>
      </c>
      <c r="E1078" s="11"/>
    </row>
    <row r="1079" spans="1:5" ht="33">
      <c r="A1079" s="19" t="s">
        <v>362</v>
      </c>
      <c r="B1079" s="13">
        <v>4</v>
      </c>
      <c r="C1079" s="19" t="s">
        <v>1468</v>
      </c>
      <c r="D1079" s="24">
        <v>147</v>
      </c>
      <c r="E1079" s="11"/>
    </row>
    <row r="1080" spans="1:5" ht="66">
      <c r="A1080" s="19" t="s">
        <v>367</v>
      </c>
      <c r="B1080" s="13">
        <v>6</v>
      </c>
      <c r="C1080" s="19" t="s">
        <v>1469</v>
      </c>
      <c r="D1080" s="24">
        <v>31</v>
      </c>
      <c r="E1080" s="11"/>
    </row>
    <row r="1081" spans="1:5" ht="33">
      <c r="A1081" s="19" t="s">
        <v>368</v>
      </c>
      <c r="B1081" s="13">
        <v>4</v>
      </c>
      <c r="C1081" s="19" t="s">
        <v>1470</v>
      </c>
      <c r="D1081" s="24">
        <v>50</v>
      </c>
      <c r="E1081" s="11"/>
    </row>
    <row r="1082" spans="1:5">
      <c r="A1082" s="19" t="s">
        <v>365</v>
      </c>
      <c r="B1082" s="13">
        <v>4</v>
      </c>
      <c r="C1082" s="19" t="s">
        <v>1471</v>
      </c>
      <c r="D1082" s="24">
        <v>78</v>
      </c>
      <c r="E1082" s="11"/>
    </row>
    <row r="1083" spans="1:5" ht="33">
      <c r="A1083" s="19" t="s">
        <v>365</v>
      </c>
      <c r="B1083" s="13">
        <v>4</v>
      </c>
      <c r="C1083" s="19" t="s">
        <v>1472</v>
      </c>
      <c r="D1083" s="24">
        <v>83</v>
      </c>
      <c r="E1083" s="11"/>
    </row>
    <row r="1084" spans="1:5" ht="33">
      <c r="A1084" s="19" t="s">
        <v>369</v>
      </c>
      <c r="B1084" s="13">
        <v>4</v>
      </c>
      <c r="C1084" s="19" t="s">
        <v>370</v>
      </c>
      <c r="D1084" s="24">
        <v>132</v>
      </c>
      <c r="E1084" s="11"/>
    </row>
    <row r="1085" spans="1:5">
      <c r="A1085" s="19" t="s">
        <v>365</v>
      </c>
      <c r="B1085" s="13">
        <v>4</v>
      </c>
      <c r="C1085" s="19" t="s">
        <v>371</v>
      </c>
      <c r="D1085" s="24">
        <v>78</v>
      </c>
      <c r="E1085" s="11"/>
    </row>
    <row r="1086" spans="1:5" ht="33">
      <c r="A1086" s="19" t="s">
        <v>362</v>
      </c>
      <c r="B1086" s="13">
        <v>4</v>
      </c>
      <c r="C1086" s="19" t="s">
        <v>1473</v>
      </c>
      <c r="D1086" s="24">
        <v>100</v>
      </c>
      <c r="E1086" s="11"/>
    </row>
    <row r="1087" spans="1:5" ht="33">
      <c r="A1087" s="19" t="s">
        <v>362</v>
      </c>
      <c r="B1087" s="13">
        <v>4</v>
      </c>
      <c r="C1087" s="19" t="s">
        <v>1473</v>
      </c>
      <c r="D1087" s="24">
        <v>100</v>
      </c>
      <c r="E1087" s="11"/>
    </row>
    <row r="1088" spans="1:5" ht="33">
      <c r="A1088" s="19" t="s">
        <v>365</v>
      </c>
      <c r="B1088" s="13">
        <v>4</v>
      </c>
      <c r="C1088" s="19" t="s">
        <v>1474</v>
      </c>
      <c r="D1088" s="24">
        <v>102</v>
      </c>
      <c r="E1088" s="11"/>
    </row>
    <row r="1089" spans="1:5" ht="49.5">
      <c r="A1089" s="19" t="s">
        <v>372</v>
      </c>
      <c r="B1089" s="13">
        <v>4</v>
      </c>
      <c r="C1089" s="19" t="s">
        <v>1475</v>
      </c>
      <c r="D1089" s="24">
        <v>106</v>
      </c>
      <c r="E1089" s="11"/>
    </row>
    <row r="1090" spans="1:5" ht="49.5">
      <c r="A1090" s="19" t="s">
        <v>373</v>
      </c>
      <c r="B1090" s="13">
        <v>4</v>
      </c>
      <c r="C1090" s="19" t="s">
        <v>1476</v>
      </c>
      <c r="D1090" s="24">
        <v>97</v>
      </c>
      <c r="E1090" s="11"/>
    </row>
    <row r="1091" spans="1:5" ht="49.5">
      <c r="A1091" s="19" t="s">
        <v>374</v>
      </c>
      <c r="B1091" s="13">
        <v>4</v>
      </c>
      <c r="C1091" s="19" t="s">
        <v>1477</v>
      </c>
      <c r="D1091" s="24">
        <v>64</v>
      </c>
      <c r="E1091" s="11"/>
    </row>
    <row r="1092" spans="1:5" ht="33">
      <c r="A1092" s="19" t="s">
        <v>375</v>
      </c>
      <c r="B1092" s="13">
        <v>4</v>
      </c>
      <c r="C1092" s="19" t="s">
        <v>1478</v>
      </c>
      <c r="D1092" s="24">
        <v>30</v>
      </c>
      <c r="E1092" s="11"/>
    </row>
    <row r="1093" spans="1:5" ht="66">
      <c r="A1093" s="19" t="s">
        <v>376</v>
      </c>
      <c r="B1093" s="13">
        <v>4</v>
      </c>
      <c r="C1093" s="19" t="s">
        <v>1479</v>
      </c>
      <c r="D1093" s="24">
        <v>34</v>
      </c>
      <c r="E1093" s="11"/>
    </row>
    <row r="1094" spans="1:5" ht="49.5">
      <c r="A1094" s="19" t="s">
        <v>377</v>
      </c>
      <c r="B1094" s="13">
        <v>4</v>
      </c>
      <c r="C1094" s="19" t="s">
        <v>1480</v>
      </c>
      <c r="D1094" s="24">
        <v>27</v>
      </c>
      <c r="E1094" s="11"/>
    </row>
    <row r="1095" spans="1:5" ht="49.5">
      <c r="A1095" s="19" t="s">
        <v>378</v>
      </c>
      <c r="B1095" s="13">
        <v>4</v>
      </c>
      <c r="C1095" s="19" t="s">
        <v>1481</v>
      </c>
      <c r="D1095" s="24">
        <v>34</v>
      </c>
      <c r="E1095" s="11"/>
    </row>
    <row r="1096" spans="1:5" ht="49.5">
      <c r="A1096" s="19" t="s">
        <v>378</v>
      </c>
      <c r="B1096" s="13">
        <v>4</v>
      </c>
      <c r="C1096" s="19" t="s">
        <v>1481</v>
      </c>
      <c r="D1096" s="24">
        <v>70</v>
      </c>
      <c r="E1096" s="11"/>
    </row>
    <row r="1097" spans="1:5" ht="33">
      <c r="A1097" s="19" t="s">
        <v>379</v>
      </c>
      <c r="B1097" s="13">
        <v>4</v>
      </c>
      <c r="C1097" s="19" t="s">
        <v>1482</v>
      </c>
      <c r="D1097" s="24">
        <v>39</v>
      </c>
      <c r="E1097" s="11"/>
    </row>
    <row r="1098" spans="1:5" ht="49.5">
      <c r="A1098" s="19" t="s">
        <v>380</v>
      </c>
      <c r="B1098" s="13">
        <v>4</v>
      </c>
      <c r="C1098" s="19" t="s">
        <v>1483</v>
      </c>
      <c r="D1098" s="24">
        <v>99</v>
      </c>
      <c r="E1098" s="11"/>
    </row>
    <row r="1099" spans="1:5" ht="49.5">
      <c r="A1099" s="19" t="s">
        <v>381</v>
      </c>
      <c r="B1099" s="13">
        <v>4</v>
      </c>
      <c r="C1099" s="19" t="s">
        <v>1484</v>
      </c>
      <c r="D1099" s="24">
        <v>35</v>
      </c>
      <c r="E1099" s="11"/>
    </row>
    <row r="1100" spans="1:5" ht="49.5">
      <c r="A1100" s="19" t="s">
        <v>382</v>
      </c>
      <c r="B1100" s="13">
        <v>4</v>
      </c>
      <c r="C1100" s="19" t="s">
        <v>1484</v>
      </c>
      <c r="D1100" s="24">
        <v>9</v>
      </c>
      <c r="E1100" s="11"/>
    </row>
    <row r="1101" spans="1:5" ht="33">
      <c r="A1101" s="19" t="s">
        <v>382</v>
      </c>
      <c r="B1101" s="13">
        <v>4</v>
      </c>
      <c r="C1101" s="19" t="s">
        <v>1485</v>
      </c>
      <c r="D1101" s="24">
        <v>5</v>
      </c>
      <c r="E1101" s="11"/>
    </row>
    <row r="1102" spans="1:5" ht="49.5">
      <c r="A1102" s="19" t="s">
        <v>383</v>
      </c>
      <c r="B1102" s="13">
        <v>4</v>
      </c>
      <c r="C1102" s="19" t="s">
        <v>1486</v>
      </c>
      <c r="D1102" s="24">
        <v>161</v>
      </c>
      <c r="E1102" s="11"/>
    </row>
    <row r="1103" spans="1:5" ht="33">
      <c r="A1103" s="19" t="s">
        <v>384</v>
      </c>
      <c r="B1103" s="13">
        <v>4</v>
      </c>
      <c r="C1103" s="19" t="s">
        <v>1448</v>
      </c>
      <c r="D1103" s="24">
        <v>120</v>
      </c>
      <c r="E1103" s="11"/>
    </row>
    <row r="1104" spans="1:5">
      <c r="A1104" s="19" t="s">
        <v>382</v>
      </c>
      <c r="B1104" s="13">
        <v>4</v>
      </c>
      <c r="C1104" s="19" t="s">
        <v>1487</v>
      </c>
      <c r="D1104" s="24">
        <v>39</v>
      </c>
      <c r="E1104" s="11"/>
    </row>
    <row r="1105" spans="1:5" ht="33">
      <c r="A1105" s="19" t="s">
        <v>385</v>
      </c>
      <c r="B1105" s="13">
        <v>4</v>
      </c>
      <c r="C1105" s="19" t="s">
        <v>1488</v>
      </c>
      <c r="D1105" s="24">
        <v>84</v>
      </c>
      <c r="E1105" s="11"/>
    </row>
    <row r="1106" spans="1:5">
      <c r="A1106" s="19" t="s">
        <v>382</v>
      </c>
      <c r="B1106" s="13">
        <v>4</v>
      </c>
      <c r="C1106" s="19" t="s">
        <v>1488</v>
      </c>
      <c r="D1106" s="24">
        <v>13</v>
      </c>
      <c r="E1106" s="11"/>
    </row>
    <row r="1107" spans="1:5" ht="33">
      <c r="A1107" s="19" t="s">
        <v>386</v>
      </c>
      <c r="B1107" s="13">
        <v>4</v>
      </c>
      <c r="C1107" s="19" t="s">
        <v>1489</v>
      </c>
      <c r="D1107" s="24">
        <v>93</v>
      </c>
      <c r="E1107" s="11"/>
    </row>
    <row r="1108" spans="1:5" ht="33">
      <c r="A1108" s="19" t="s">
        <v>386</v>
      </c>
      <c r="B1108" s="13">
        <v>4</v>
      </c>
      <c r="C1108" s="19" t="s">
        <v>1489</v>
      </c>
      <c r="D1108" s="24">
        <v>27</v>
      </c>
      <c r="E1108" s="11"/>
    </row>
    <row r="1109" spans="1:5" ht="49.5">
      <c r="A1109" s="19" t="s">
        <v>387</v>
      </c>
      <c r="B1109" s="13">
        <v>4</v>
      </c>
      <c r="C1109" s="19" t="s">
        <v>1490</v>
      </c>
      <c r="D1109" s="24">
        <v>38</v>
      </c>
      <c r="E1109" s="11"/>
    </row>
    <row r="1110" spans="1:5" ht="49.5">
      <c r="A1110" s="19" t="s">
        <v>388</v>
      </c>
      <c r="B1110" s="13">
        <v>4</v>
      </c>
      <c r="C1110" s="19" t="s">
        <v>1490</v>
      </c>
      <c r="D1110" s="24">
        <v>30</v>
      </c>
      <c r="E1110" s="11"/>
    </row>
    <row r="1111" spans="1:5" ht="49.5">
      <c r="A1111" s="19" t="s">
        <v>389</v>
      </c>
      <c r="B1111" s="13">
        <v>4</v>
      </c>
      <c r="C1111" s="19" t="s">
        <v>1491</v>
      </c>
      <c r="D1111" s="24">
        <v>50</v>
      </c>
      <c r="E1111" s="11"/>
    </row>
    <row r="1112" spans="1:5" ht="66">
      <c r="A1112" s="19" t="s">
        <v>390</v>
      </c>
      <c r="B1112" s="13">
        <v>7</v>
      </c>
      <c r="C1112" s="19" t="s">
        <v>441</v>
      </c>
      <c r="D1112" s="24">
        <v>141</v>
      </c>
      <c r="E1112" s="11"/>
    </row>
    <row r="1113" spans="1:5" ht="49.5">
      <c r="A1113" s="19" t="s">
        <v>391</v>
      </c>
      <c r="B1113" s="13">
        <v>4</v>
      </c>
      <c r="C1113" s="19" t="s">
        <v>1492</v>
      </c>
      <c r="D1113" s="24">
        <v>80</v>
      </c>
      <c r="E1113" s="11"/>
    </row>
    <row r="1114" spans="1:5" ht="33">
      <c r="A1114" s="19" t="s">
        <v>392</v>
      </c>
      <c r="B1114" s="13">
        <v>4</v>
      </c>
      <c r="C1114" s="19" t="s">
        <v>1493</v>
      </c>
      <c r="D1114" s="24">
        <v>47</v>
      </c>
      <c r="E1114" s="11"/>
    </row>
    <row r="1115" spans="1:5" ht="66">
      <c r="A1115" s="19" t="s">
        <v>393</v>
      </c>
      <c r="B1115" s="13">
        <v>4</v>
      </c>
      <c r="C1115" s="19" t="s">
        <v>1494</v>
      </c>
      <c r="D1115" s="24">
        <v>100</v>
      </c>
      <c r="E1115" s="11"/>
    </row>
    <row r="1116" spans="1:5" ht="49.5">
      <c r="A1116" s="19" t="s">
        <v>394</v>
      </c>
      <c r="B1116" s="13">
        <v>4</v>
      </c>
      <c r="C1116" s="19" t="s">
        <v>1495</v>
      </c>
      <c r="D1116" s="24">
        <v>83</v>
      </c>
      <c r="E1116" s="11"/>
    </row>
    <row r="1117" spans="1:5" ht="49.5">
      <c r="A1117" s="19" t="s">
        <v>388</v>
      </c>
      <c r="B1117" s="13">
        <v>4</v>
      </c>
      <c r="C1117" s="19" t="s">
        <v>1496</v>
      </c>
      <c r="D1117" s="24">
        <v>34</v>
      </c>
      <c r="E1117" s="11"/>
    </row>
    <row r="1118" spans="1:5" ht="49.5">
      <c r="A1118" s="19" t="s">
        <v>395</v>
      </c>
      <c r="B1118" s="13">
        <v>4</v>
      </c>
      <c r="C1118" s="19" t="s">
        <v>1497</v>
      </c>
      <c r="D1118" s="24">
        <v>65</v>
      </c>
      <c r="E1118" s="11"/>
    </row>
    <row r="1119" spans="1:5">
      <c r="A1119" s="19" t="s">
        <v>382</v>
      </c>
      <c r="B1119" s="13">
        <v>4</v>
      </c>
      <c r="C1119" s="19" t="s">
        <v>1497</v>
      </c>
      <c r="D1119" s="24">
        <v>16</v>
      </c>
      <c r="E1119" s="11"/>
    </row>
    <row r="1120" spans="1:5" ht="66">
      <c r="A1120" s="19" t="s">
        <v>396</v>
      </c>
      <c r="B1120" s="13">
        <v>4</v>
      </c>
      <c r="C1120" s="19" t="s">
        <v>1498</v>
      </c>
      <c r="D1120" s="24">
        <v>57</v>
      </c>
      <c r="E1120" s="11"/>
    </row>
    <row r="1121" spans="1:5" ht="49.5">
      <c r="A1121" s="19" t="s">
        <v>397</v>
      </c>
      <c r="B1121" s="13">
        <v>4</v>
      </c>
      <c r="C1121" s="19" t="s">
        <v>1499</v>
      </c>
      <c r="D1121" s="24">
        <v>96</v>
      </c>
      <c r="E1121" s="11"/>
    </row>
    <row r="1122" spans="1:5" ht="33">
      <c r="A1122" s="19" t="s">
        <v>375</v>
      </c>
      <c r="B1122" s="13">
        <v>4</v>
      </c>
      <c r="C1122" s="19" t="s">
        <v>1500</v>
      </c>
      <c r="D1122" s="24">
        <v>95</v>
      </c>
      <c r="E1122" s="11"/>
    </row>
    <row r="1123" spans="1:5" ht="33">
      <c r="A1123" s="19" t="s">
        <v>382</v>
      </c>
      <c r="B1123" s="13">
        <v>4</v>
      </c>
      <c r="C1123" s="19" t="s">
        <v>1500</v>
      </c>
      <c r="D1123" s="24">
        <v>74</v>
      </c>
      <c r="E1123" s="11"/>
    </row>
    <row r="1124" spans="1:5" ht="33">
      <c r="A1124" s="19" t="s">
        <v>398</v>
      </c>
      <c r="B1124" s="13">
        <v>4</v>
      </c>
      <c r="C1124" s="19" t="s">
        <v>1501</v>
      </c>
      <c r="D1124" s="24">
        <v>78</v>
      </c>
      <c r="E1124" s="11"/>
    </row>
    <row r="1125" spans="1:5" ht="66">
      <c r="A1125" s="19" t="s">
        <v>399</v>
      </c>
      <c r="B1125" s="13">
        <v>4</v>
      </c>
      <c r="C1125" s="19" t="s">
        <v>1502</v>
      </c>
      <c r="D1125" s="24">
        <v>50</v>
      </c>
      <c r="E1125" s="11"/>
    </row>
    <row r="1126" spans="1:5" ht="33">
      <c r="A1126" s="19" t="s">
        <v>400</v>
      </c>
      <c r="B1126" s="13">
        <v>4</v>
      </c>
      <c r="C1126" s="19" t="s">
        <v>1449</v>
      </c>
      <c r="D1126" s="24">
        <v>90</v>
      </c>
      <c r="E1126" s="11"/>
    </row>
    <row r="1127" spans="1:5" ht="66">
      <c r="A1127" s="19" t="s">
        <v>390</v>
      </c>
      <c r="B1127" s="13">
        <v>7</v>
      </c>
      <c r="C1127" s="19" t="s">
        <v>441</v>
      </c>
      <c r="D1127" s="24">
        <v>143</v>
      </c>
      <c r="E1127" s="11"/>
    </row>
    <row r="1128" spans="1:5" ht="66">
      <c r="A1128" s="19" t="s">
        <v>401</v>
      </c>
      <c r="B1128" s="13">
        <v>4</v>
      </c>
      <c r="C1128" s="19" t="s">
        <v>1503</v>
      </c>
      <c r="D1128" s="24">
        <v>100</v>
      </c>
      <c r="E1128" s="11"/>
    </row>
    <row r="1129" spans="1:5" ht="49.5">
      <c r="A1129" s="19" t="s">
        <v>402</v>
      </c>
      <c r="B1129" s="13">
        <v>4</v>
      </c>
      <c r="C1129" s="19" t="s">
        <v>1503</v>
      </c>
      <c r="D1129" s="24">
        <v>50</v>
      </c>
      <c r="E1129" s="11"/>
    </row>
    <row r="1130" spans="1:5" ht="49.5">
      <c r="A1130" s="19" t="s">
        <v>402</v>
      </c>
      <c r="B1130" s="13">
        <v>4</v>
      </c>
      <c r="C1130" s="19" t="s">
        <v>1503</v>
      </c>
      <c r="D1130" s="24">
        <v>50</v>
      </c>
      <c r="E1130" s="11"/>
    </row>
    <row r="1131" spans="1:5">
      <c r="A1131" s="19" t="s">
        <v>382</v>
      </c>
      <c r="B1131" s="13">
        <v>4</v>
      </c>
      <c r="C1131" s="19" t="s">
        <v>1504</v>
      </c>
      <c r="D1131" s="24">
        <v>42</v>
      </c>
      <c r="E1131" s="11"/>
    </row>
    <row r="1132" spans="1:5" ht="49.5">
      <c r="A1132" s="19" t="s">
        <v>403</v>
      </c>
      <c r="B1132" s="13">
        <v>4</v>
      </c>
      <c r="C1132" s="19" t="s">
        <v>1448</v>
      </c>
      <c r="D1132" s="24">
        <v>20</v>
      </c>
      <c r="E1132" s="11"/>
    </row>
    <row r="1133" spans="1:5" ht="49.5">
      <c r="A1133" s="19" t="s">
        <v>404</v>
      </c>
      <c r="B1133" s="13">
        <v>4</v>
      </c>
      <c r="C1133" s="19" t="s">
        <v>1505</v>
      </c>
      <c r="D1133" s="24">
        <v>97</v>
      </c>
      <c r="E1133" s="11"/>
    </row>
    <row r="1134" spans="1:5" ht="33">
      <c r="A1134" s="19" t="s">
        <v>405</v>
      </c>
      <c r="B1134" s="13">
        <v>4</v>
      </c>
      <c r="C1134" s="19" t="s">
        <v>1506</v>
      </c>
      <c r="D1134" s="24">
        <v>80</v>
      </c>
      <c r="E1134" s="11"/>
    </row>
    <row r="1135" spans="1:5" ht="66">
      <c r="A1135" s="19" t="s">
        <v>406</v>
      </c>
      <c r="B1135" s="13">
        <v>4</v>
      </c>
      <c r="C1135" s="19" t="s">
        <v>1507</v>
      </c>
      <c r="D1135" s="24">
        <v>41</v>
      </c>
      <c r="E1135" s="11"/>
    </row>
    <row r="1136" spans="1:5" ht="33">
      <c r="A1136" s="19" t="s">
        <v>407</v>
      </c>
      <c r="B1136" s="13">
        <v>4</v>
      </c>
      <c r="C1136" s="19" t="s">
        <v>414</v>
      </c>
      <c r="D1136" s="24">
        <v>32</v>
      </c>
      <c r="E1136" s="11"/>
    </row>
    <row r="1137" spans="1:5" ht="33">
      <c r="A1137" s="19" t="s">
        <v>408</v>
      </c>
      <c r="B1137" s="13">
        <v>4</v>
      </c>
      <c r="C1137" s="19" t="s">
        <v>1508</v>
      </c>
      <c r="D1137" s="24">
        <v>77</v>
      </c>
      <c r="E1137" s="11"/>
    </row>
    <row r="1138" spans="1:5" ht="33">
      <c r="A1138" s="19" t="s">
        <v>407</v>
      </c>
      <c r="B1138" s="13">
        <v>4</v>
      </c>
      <c r="C1138" s="19" t="s">
        <v>1447</v>
      </c>
      <c r="D1138" s="24">
        <v>22</v>
      </c>
      <c r="E1138" s="11"/>
    </row>
    <row r="1139" spans="1:5" ht="33">
      <c r="A1139" s="19" t="s">
        <v>409</v>
      </c>
      <c r="B1139" s="13">
        <v>6</v>
      </c>
      <c r="C1139" s="19" t="s">
        <v>1509</v>
      </c>
      <c r="D1139" s="24">
        <v>43</v>
      </c>
      <c r="E1139" s="11"/>
    </row>
    <row r="1140" spans="1:5" ht="49.5">
      <c r="A1140" s="19" t="s">
        <v>410</v>
      </c>
      <c r="B1140" s="13">
        <v>4</v>
      </c>
      <c r="C1140" s="19" t="s">
        <v>1510</v>
      </c>
      <c r="D1140" s="24">
        <v>97</v>
      </c>
      <c r="E1140" s="11"/>
    </row>
    <row r="1141" spans="1:5" ht="49.5">
      <c r="A1141" s="19" t="s">
        <v>411</v>
      </c>
      <c r="B1141" s="13">
        <v>4</v>
      </c>
      <c r="C1141" s="19" t="s">
        <v>412</v>
      </c>
      <c r="D1141" s="24">
        <v>122</v>
      </c>
      <c r="E1141" s="11"/>
    </row>
    <row r="1142" spans="1:5" ht="33">
      <c r="A1142" s="19" t="s">
        <v>413</v>
      </c>
      <c r="B1142" s="13">
        <v>4</v>
      </c>
      <c r="C1142" s="19" t="s">
        <v>414</v>
      </c>
      <c r="D1142" s="24">
        <v>90</v>
      </c>
      <c r="E1142" s="11"/>
    </row>
    <row r="1143" spans="1:5" ht="49.5">
      <c r="A1143" s="19" t="s">
        <v>415</v>
      </c>
      <c r="B1143" s="13">
        <v>4</v>
      </c>
      <c r="C1143" s="19" t="s">
        <v>416</v>
      </c>
      <c r="D1143" s="24">
        <v>114</v>
      </c>
      <c r="E1143" s="11"/>
    </row>
    <row r="1144" spans="1:5" ht="33">
      <c r="A1144" s="19" t="s">
        <v>382</v>
      </c>
      <c r="B1144" s="13">
        <v>4</v>
      </c>
      <c r="C1144" s="19" t="s">
        <v>417</v>
      </c>
      <c r="D1144" s="24">
        <v>81</v>
      </c>
      <c r="E1144" s="11"/>
    </row>
    <row r="1145" spans="1:5" ht="49.5">
      <c r="A1145" s="19" t="s">
        <v>418</v>
      </c>
      <c r="B1145" s="13">
        <v>4</v>
      </c>
      <c r="C1145" s="19" t="s">
        <v>419</v>
      </c>
      <c r="D1145" s="24">
        <v>103</v>
      </c>
      <c r="E1145" s="11"/>
    </row>
    <row r="1146" spans="1:5" ht="49.5">
      <c r="A1146" s="19" t="s">
        <v>418</v>
      </c>
      <c r="B1146" s="13">
        <v>4</v>
      </c>
      <c r="C1146" s="19" t="s">
        <v>419</v>
      </c>
      <c r="D1146" s="24">
        <v>113</v>
      </c>
      <c r="E1146" s="11"/>
    </row>
    <row r="1147" spans="1:5" ht="33">
      <c r="A1147" s="19" t="s">
        <v>418</v>
      </c>
      <c r="B1147" s="13">
        <v>4</v>
      </c>
      <c r="C1147" s="19" t="s">
        <v>420</v>
      </c>
      <c r="D1147" s="24">
        <v>101</v>
      </c>
      <c r="E1147" s="11"/>
    </row>
    <row r="1148" spans="1:5" ht="33">
      <c r="A1148" s="19" t="s">
        <v>418</v>
      </c>
      <c r="B1148" s="13">
        <v>4</v>
      </c>
      <c r="C1148" s="19" t="s">
        <v>421</v>
      </c>
      <c r="D1148" s="24">
        <v>91</v>
      </c>
      <c r="E1148" s="11"/>
    </row>
    <row r="1149" spans="1:5" ht="33">
      <c r="A1149" s="19" t="s">
        <v>418</v>
      </c>
      <c r="B1149" s="13">
        <v>4</v>
      </c>
      <c r="C1149" s="19" t="s">
        <v>421</v>
      </c>
      <c r="D1149" s="24">
        <v>90</v>
      </c>
      <c r="E1149" s="11"/>
    </row>
    <row r="1150" spans="1:5" ht="33">
      <c r="A1150" s="19" t="s">
        <v>418</v>
      </c>
      <c r="B1150" s="13">
        <v>4</v>
      </c>
      <c r="C1150" s="19" t="s">
        <v>421</v>
      </c>
      <c r="D1150" s="24">
        <v>94</v>
      </c>
      <c r="E1150" s="11"/>
    </row>
    <row r="1151" spans="1:5" ht="33">
      <c r="A1151" s="19" t="s">
        <v>418</v>
      </c>
      <c r="B1151" s="13">
        <v>4</v>
      </c>
      <c r="C1151" s="19" t="s">
        <v>421</v>
      </c>
      <c r="D1151" s="24">
        <v>95</v>
      </c>
      <c r="E1151" s="11"/>
    </row>
    <row r="1152" spans="1:5" ht="33">
      <c r="A1152" s="19" t="s">
        <v>418</v>
      </c>
      <c r="B1152" s="13">
        <v>4</v>
      </c>
      <c r="C1152" s="19" t="s">
        <v>420</v>
      </c>
      <c r="D1152" s="24">
        <v>95</v>
      </c>
      <c r="E1152" s="11"/>
    </row>
    <row r="1153" spans="1:5" ht="66">
      <c r="A1153" s="19" t="s">
        <v>422</v>
      </c>
      <c r="B1153" s="13">
        <v>4</v>
      </c>
      <c r="C1153" s="19" t="s">
        <v>423</v>
      </c>
      <c r="D1153" s="24">
        <v>70</v>
      </c>
      <c r="E1153" s="11"/>
    </row>
    <row r="1154" spans="1:5" ht="66">
      <c r="A1154" s="19" t="s">
        <v>422</v>
      </c>
      <c r="B1154" s="13">
        <v>4</v>
      </c>
      <c r="C1154" s="19" t="s">
        <v>423</v>
      </c>
      <c r="D1154" s="24">
        <v>24</v>
      </c>
      <c r="E1154" s="11"/>
    </row>
    <row r="1155" spans="1:5" ht="49.5">
      <c r="A1155" s="19" t="s">
        <v>424</v>
      </c>
      <c r="B1155" s="13">
        <v>4</v>
      </c>
      <c r="C1155" s="19" t="s">
        <v>425</v>
      </c>
      <c r="D1155" s="24">
        <v>67</v>
      </c>
      <c r="E1155" s="11"/>
    </row>
    <row r="1156" spans="1:5" ht="49.5">
      <c r="A1156" s="19" t="s">
        <v>426</v>
      </c>
      <c r="B1156" s="13">
        <v>4</v>
      </c>
      <c r="C1156" s="19" t="s">
        <v>427</v>
      </c>
      <c r="D1156" s="24">
        <v>19</v>
      </c>
      <c r="E1156" s="11"/>
    </row>
    <row r="1157" spans="1:5" ht="49.5">
      <c r="A1157" s="19" t="s">
        <v>428</v>
      </c>
      <c r="B1157" s="13">
        <v>4</v>
      </c>
      <c r="C1157" s="19" t="s">
        <v>429</v>
      </c>
      <c r="D1157" s="24">
        <v>101</v>
      </c>
      <c r="E1157" s="11"/>
    </row>
    <row r="1158" spans="1:5" ht="33">
      <c r="A1158" s="19" t="s">
        <v>418</v>
      </c>
      <c r="B1158" s="13">
        <v>4</v>
      </c>
      <c r="C1158" s="19" t="s">
        <v>430</v>
      </c>
      <c r="D1158" s="24">
        <v>60</v>
      </c>
      <c r="E1158" s="11"/>
    </row>
    <row r="1159" spans="1:5" ht="33">
      <c r="A1159" s="19" t="s">
        <v>431</v>
      </c>
      <c r="B1159" s="13">
        <v>4</v>
      </c>
      <c r="C1159" s="19" t="s">
        <v>432</v>
      </c>
      <c r="D1159" s="24">
        <v>63</v>
      </c>
      <c r="E1159" s="11"/>
    </row>
    <row r="1160" spans="1:5" ht="33">
      <c r="A1160" s="19" t="s">
        <v>418</v>
      </c>
      <c r="B1160" s="13">
        <v>4</v>
      </c>
      <c r="C1160" s="19" t="s">
        <v>433</v>
      </c>
      <c r="D1160" s="24">
        <v>100</v>
      </c>
      <c r="E1160" s="11"/>
    </row>
    <row r="1161" spans="1:5" ht="49.5">
      <c r="A1161" s="19" t="s">
        <v>434</v>
      </c>
      <c r="B1161" s="13">
        <v>4</v>
      </c>
      <c r="C1161" s="19" t="s">
        <v>435</v>
      </c>
      <c r="D1161" s="24">
        <v>28</v>
      </c>
      <c r="E1161" s="11"/>
    </row>
    <row r="1162" spans="1:5" ht="49.5">
      <c r="A1162" s="19" t="s">
        <v>434</v>
      </c>
      <c r="B1162" s="13">
        <v>4</v>
      </c>
      <c r="C1162" s="19" t="s">
        <v>435</v>
      </c>
      <c r="D1162" s="24">
        <v>130</v>
      </c>
      <c r="E1162" s="11"/>
    </row>
    <row r="1163" spans="1:5" ht="33">
      <c r="A1163" s="19" t="s">
        <v>436</v>
      </c>
      <c r="B1163" s="13">
        <v>4</v>
      </c>
      <c r="C1163" s="19" t="s">
        <v>437</v>
      </c>
      <c r="D1163" s="24">
        <v>86</v>
      </c>
      <c r="E1163" s="11"/>
    </row>
    <row r="1164" spans="1:5" ht="49.5">
      <c r="A1164" s="19" t="s">
        <v>438</v>
      </c>
      <c r="B1164" s="13">
        <v>4</v>
      </c>
      <c r="C1164" s="19" t="s">
        <v>439</v>
      </c>
      <c r="D1164" s="24">
        <v>88</v>
      </c>
      <c r="E1164" s="11"/>
    </row>
    <row r="1165" spans="1:5" ht="82.5">
      <c r="A1165" s="19" t="s">
        <v>440</v>
      </c>
      <c r="B1165" s="13">
        <v>7</v>
      </c>
      <c r="C1165" s="19" t="s">
        <v>441</v>
      </c>
      <c r="D1165" s="24">
        <v>175</v>
      </c>
      <c r="E1165" s="11"/>
    </row>
    <row r="1166" spans="1:5" ht="33">
      <c r="A1166" s="19" t="s">
        <v>442</v>
      </c>
      <c r="B1166" s="13">
        <v>4</v>
      </c>
      <c r="C1166" s="19" t="s">
        <v>443</v>
      </c>
      <c r="D1166" s="24">
        <v>80</v>
      </c>
      <c r="E1166" s="11"/>
    </row>
    <row r="1167" spans="1:5" ht="33">
      <c r="A1167" s="19" t="s">
        <v>442</v>
      </c>
      <c r="B1167" s="13">
        <v>4</v>
      </c>
      <c r="C1167" s="19" t="s">
        <v>443</v>
      </c>
      <c r="D1167" s="24">
        <v>16</v>
      </c>
      <c r="E1167" s="11"/>
    </row>
    <row r="1168" spans="1:5" ht="33">
      <c r="A1168" s="19" t="s">
        <v>444</v>
      </c>
      <c r="B1168" s="13">
        <v>4</v>
      </c>
      <c r="C1168" s="19" t="s">
        <v>445</v>
      </c>
      <c r="D1168" s="24">
        <v>15</v>
      </c>
      <c r="E1168" s="11"/>
    </row>
    <row r="1169" spans="1:5" ht="33">
      <c r="A1169" s="19" t="s">
        <v>444</v>
      </c>
      <c r="B1169" s="13">
        <v>4</v>
      </c>
      <c r="C1169" s="19" t="s">
        <v>446</v>
      </c>
      <c r="D1169" s="24">
        <v>57</v>
      </c>
      <c r="E1169" s="11"/>
    </row>
    <row r="1170" spans="1:5" ht="33">
      <c r="A1170" s="19" t="s">
        <v>447</v>
      </c>
      <c r="B1170" s="13">
        <v>4</v>
      </c>
      <c r="C1170" s="19" t="s">
        <v>448</v>
      </c>
      <c r="D1170" s="24">
        <v>41</v>
      </c>
      <c r="E1170" s="11"/>
    </row>
    <row r="1171" spans="1:5" ht="33">
      <c r="A1171" s="19" t="s">
        <v>382</v>
      </c>
      <c r="B1171" s="13">
        <v>4</v>
      </c>
      <c r="C1171" s="19" t="s">
        <v>448</v>
      </c>
      <c r="D1171" s="24">
        <v>7</v>
      </c>
      <c r="E1171" s="11"/>
    </row>
    <row r="1172" spans="1:5" ht="33">
      <c r="A1172" s="19" t="s">
        <v>449</v>
      </c>
      <c r="B1172" s="13">
        <v>4</v>
      </c>
      <c r="C1172" s="19" t="s">
        <v>450</v>
      </c>
      <c r="D1172" s="24">
        <v>100</v>
      </c>
      <c r="E1172" s="11"/>
    </row>
    <row r="1173" spans="1:5" ht="33">
      <c r="A1173" s="19" t="s">
        <v>451</v>
      </c>
      <c r="B1173" s="13">
        <v>4</v>
      </c>
      <c r="C1173" s="19" t="s">
        <v>452</v>
      </c>
      <c r="D1173" s="24">
        <v>100</v>
      </c>
      <c r="E1173" s="11"/>
    </row>
    <row r="1174" spans="1:5" ht="33">
      <c r="A1174" s="19" t="s">
        <v>418</v>
      </c>
      <c r="B1174" s="13">
        <v>4</v>
      </c>
      <c r="C1174" s="19" t="s">
        <v>453</v>
      </c>
      <c r="D1174" s="24">
        <v>74</v>
      </c>
      <c r="E1174" s="11"/>
    </row>
    <row r="1175" spans="1:5" ht="49.5">
      <c r="A1175" s="19" t="s">
        <v>454</v>
      </c>
      <c r="B1175" s="13">
        <v>4</v>
      </c>
      <c r="C1175" s="19" t="s">
        <v>455</v>
      </c>
      <c r="D1175" s="24">
        <v>38</v>
      </c>
      <c r="E1175" s="11"/>
    </row>
    <row r="1176" spans="1:5" ht="33">
      <c r="A1176" s="19" t="s">
        <v>456</v>
      </c>
      <c r="B1176" s="13">
        <v>4</v>
      </c>
      <c r="C1176" s="19" t="s">
        <v>457</v>
      </c>
      <c r="D1176" s="24">
        <v>47</v>
      </c>
      <c r="E1176" s="11"/>
    </row>
    <row r="1177" spans="1:5" ht="49.5">
      <c r="A1177" s="19" t="s">
        <v>458</v>
      </c>
      <c r="B1177" s="13">
        <v>4</v>
      </c>
      <c r="C1177" s="19" t="s">
        <v>459</v>
      </c>
      <c r="D1177" s="24">
        <v>87</v>
      </c>
      <c r="E1177" s="11"/>
    </row>
    <row r="1178" spans="1:5" ht="49.5">
      <c r="A1178" s="19" t="s">
        <v>460</v>
      </c>
      <c r="B1178" s="13">
        <v>9</v>
      </c>
      <c r="C1178" s="19" t="s">
        <v>461</v>
      </c>
      <c r="D1178" s="24">
        <v>103</v>
      </c>
      <c r="E1178" s="11"/>
    </row>
    <row r="1179" spans="1:5" ht="49.5">
      <c r="A1179" s="19" t="s">
        <v>460</v>
      </c>
      <c r="B1179" s="13">
        <v>9</v>
      </c>
      <c r="C1179" s="19" t="s">
        <v>462</v>
      </c>
      <c r="D1179" s="24">
        <v>103</v>
      </c>
      <c r="E1179" s="11"/>
    </row>
    <row r="1180" spans="1:5" ht="49.5">
      <c r="A1180" s="19" t="s">
        <v>460</v>
      </c>
      <c r="B1180" s="13">
        <v>9</v>
      </c>
      <c r="C1180" s="19" t="s">
        <v>461</v>
      </c>
      <c r="D1180" s="24">
        <v>66</v>
      </c>
      <c r="E1180" s="11"/>
    </row>
    <row r="1181" spans="1:5" ht="66">
      <c r="A1181" s="19" t="s">
        <v>463</v>
      </c>
      <c r="B1181" s="13">
        <v>4</v>
      </c>
      <c r="C1181" s="19" t="s">
        <v>464</v>
      </c>
      <c r="D1181" s="24">
        <v>60</v>
      </c>
      <c r="E1181" s="11"/>
    </row>
    <row r="1182" spans="1:5" ht="33">
      <c r="A1182" s="19" t="s">
        <v>465</v>
      </c>
      <c r="B1182" s="13">
        <v>4</v>
      </c>
      <c r="C1182" s="19" t="s">
        <v>466</v>
      </c>
      <c r="D1182" s="24">
        <v>93</v>
      </c>
      <c r="E1182" s="11"/>
    </row>
    <row r="1183" spans="1:5" ht="49.5">
      <c r="A1183" s="19" t="s">
        <v>467</v>
      </c>
      <c r="B1183" s="13">
        <v>4</v>
      </c>
      <c r="C1183" s="19" t="s">
        <v>468</v>
      </c>
      <c r="D1183" s="24">
        <v>96</v>
      </c>
      <c r="E1183" s="11"/>
    </row>
    <row r="1184" spans="1:5">
      <c r="A1184" s="19" t="s">
        <v>382</v>
      </c>
      <c r="B1184" s="13">
        <v>4</v>
      </c>
      <c r="C1184" s="19" t="s">
        <v>469</v>
      </c>
      <c r="D1184" s="24">
        <v>109</v>
      </c>
      <c r="E1184" s="11"/>
    </row>
    <row r="1185" spans="1:5" ht="49.5">
      <c r="A1185" s="19" t="s">
        <v>470</v>
      </c>
      <c r="B1185" s="13">
        <v>4</v>
      </c>
      <c r="C1185" s="19" t="s">
        <v>471</v>
      </c>
      <c r="D1185" s="24">
        <v>60</v>
      </c>
      <c r="E1185" s="11"/>
    </row>
    <row r="1186" spans="1:5" ht="66">
      <c r="A1186" s="19" t="s">
        <v>472</v>
      </c>
      <c r="B1186" s="13">
        <v>4</v>
      </c>
      <c r="C1186" s="19" t="s">
        <v>473</v>
      </c>
      <c r="D1186" s="24">
        <v>100</v>
      </c>
      <c r="E1186" s="11"/>
    </row>
    <row r="1187" spans="1:5" ht="33">
      <c r="A1187" s="19" t="s">
        <v>382</v>
      </c>
      <c r="B1187" s="13">
        <v>4</v>
      </c>
      <c r="C1187" s="19" t="s">
        <v>474</v>
      </c>
      <c r="D1187" s="24">
        <v>19</v>
      </c>
      <c r="E1187" s="11"/>
    </row>
    <row r="1188" spans="1:5" ht="49.5">
      <c r="A1188" s="19" t="s">
        <v>475</v>
      </c>
      <c r="B1188" s="13">
        <v>4</v>
      </c>
      <c r="C1188" s="19" t="s">
        <v>476</v>
      </c>
      <c r="D1188" s="24">
        <v>101</v>
      </c>
      <c r="E1188" s="11"/>
    </row>
    <row r="1189" spans="1:5" ht="49.5">
      <c r="A1189" s="19" t="s">
        <v>477</v>
      </c>
      <c r="B1189" s="13">
        <v>4</v>
      </c>
      <c r="C1189" s="19" t="s">
        <v>478</v>
      </c>
      <c r="D1189" s="24">
        <v>80</v>
      </c>
      <c r="E1189" s="11"/>
    </row>
    <row r="1190" spans="1:5" ht="49.5">
      <c r="A1190" s="19" t="s">
        <v>479</v>
      </c>
      <c r="B1190" s="13">
        <v>4</v>
      </c>
      <c r="C1190" s="19" t="s">
        <v>480</v>
      </c>
      <c r="D1190" s="24">
        <v>64</v>
      </c>
      <c r="E1190" s="11"/>
    </row>
    <row r="1191" spans="1:5" ht="49.5">
      <c r="A1191" s="19" t="s">
        <v>481</v>
      </c>
      <c r="B1191" s="13">
        <v>4</v>
      </c>
      <c r="C1191" s="19" t="s">
        <v>482</v>
      </c>
      <c r="D1191" s="24">
        <v>80</v>
      </c>
      <c r="E1191" s="11"/>
    </row>
    <row r="1192" spans="1:5" ht="66">
      <c r="A1192" s="19" t="s">
        <v>483</v>
      </c>
      <c r="B1192" s="13">
        <v>4</v>
      </c>
      <c r="C1192" s="19" t="s">
        <v>484</v>
      </c>
      <c r="D1192" s="24">
        <v>85</v>
      </c>
      <c r="E1192" s="11"/>
    </row>
    <row r="1193" spans="1:5" ht="33">
      <c r="A1193" s="19" t="s">
        <v>418</v>
      </c>
      <c r="B1193" s="13">
        <v>4</v>
      </c>
      <c r="C1193" s="19" t="s">
        <v>485</v>
      </c>
      <c r="D1193" s="24">
        <v>30</v>
      </c>
      <c r="E1193" s="11"/>
    </row>
    <row r="1194" spans="1:5">
      <c r="A1194" s="19" t="s">
        <v>382</v>
      </c>
      <c r="B1194" s="13">
        <v>4</v>
      </c>
      <c r="C1194" s="19" t="s">
        <v>486</v>
      </c>
      <c r="D1194" s="24">
        <v>54</v>
      </c>
      <c r="E1194" s="11"/>
    </row>
    <row r="1195" spans="1:5" ht="49.5">
      <c r="A1195" s="19" t="s">
        <v>487</v>
      </c>
      <c r="B1195" s="13">
        <v>4</v>
      </c>
      <c r="C1195" s="19" t="s">
        <v>488</v>
      </c>
      <c r="D1195" s="24">
        <v>7</v>
      </c>
      <c r="E1195" s="11"/>
    </row>
    <row r="1196" spans="1:5" ht="49.5">
      <c r="A1196" s="19" t="s">
        <v>487</v>
      </c>
      <c r="B1196" s="13">
        <v>4</v>
      </c>
      <c r="C1196" s="19" t="s">
        <v>488</v>
      </c>
      <c r="D1196" s="24">
        <v>120</v>
      </c>
      <c r="E1196" s="11"/>
    </row>
    <row r="1197" spans="1:5" ht="33">
      <c r="A1197" s="19" t="s">
        <v>444</v>
      </c>
      <c r="B1197" s="13">
        <v>4</v>
      </c>
      <c r="C1197" s="19" t="s">
        <v>445</v>
      </c>
      <c r="D1197" s="24">
        <v>52</v>
      </c>
      <c r="E1197" s="11"/>
    </row>
    <row r="1198" spans="1:5" ht="33">
      <c r="A1198" s="19" t="s">
        <v>489</v>
      </c>
      <c r="B1198" s="13">
        <v>4</v>
      </c>
      <c r="C1198" s="19" t="s">
        <v>490</v>
      </c>
      <c r="D1198" s="24">
        <v>117</v>
      </c>
      <c r="E1198" s="11"/>
    </row>
    <row r="1199" spans="1:5" ht="33">
      <c r="A1199" s="19" t="s">
        <v>491</v>
      </c>
      <c r="B1199" s="13">
        <v>4</v>
      </c>
      <c r="C1199" s="19" t="s">
        <v>492</v>
      </c>
      <c r="D1199" s="24">
        <v>11</v>
      </c>
      <c r="E1199" s="11"/>
    </row>
    <row r="1200" spans="1:5" ht="33">
      <c r="A1200" s="19" t="s">
        <v>491</v>
      </c>
      <c r="B1200" s="13">
        <v>4</v>
      </c>
      <c r="C1200" s="19" t="s">
        <v>492</v>
      </c>
      <c r="D1200" s="24">
        <v>57</v>
      </c>
      <c r="E1200" s="11"/>
    </row>
    <row r="1201" spans="1:5" ht="49.5">
      <c r="A1201" s="19" t="s">
        <v>493</v>
      </c>
      <c r="B1201" s="13">
        <v>4</v>
      </c>
      <c r="C1201" s="19" t="s">
        <v>494</v>
      </c>
      <c r="D1201" s="24">
        <v>80</v>
      </c>
      <c r="E1201" s="11"/>
    </row>
    <row r="1202" spans="1:5" ht="49.5">
      <c r="A1202" s="19" t="s">
        <v>493</v>
      </c>
      <c r="B1202" s="13">
        <v>4</v>
      </c>
      <c r="C1202" s="19" t="s">
        <v>494</v>
      </c>
      <c r="D1202" s="24">
        <v>13</v>
      </c>
      <c r="E1202" s="11"/>
    </row>
    <row r="1203" spans="1:5" ht="33">
      <c r="A1203" s="19" t="s">
        <v>495</v>
      </c>
      <c r="B1203" s="13">
        <v>4</v>
      </c>
      <c r="C1203" s="19" t="s">
        <v>496</v>
      </c>
      <c r="D1203" s="24">
        <v>76</v>
      </c>
      <c r="E1203" s="11"/>
    </row>
    <row r="1204" spans="1:5" ht="33">
      <c r="A1204" s="19" t="s">
        <v>497</v>
      </c>
      <c r="B1204" s="13">
        <v>4</v>
      </c>
      <c r="C1204" s="19" t="s">
        <v>498</v>
      </c>
      <c r="D1204" s="24">
        <v>82</v>
      </c>
      <c r="E1204" s="11"/>
    </row>
    <row r="1205" spans="1:5" ht="49.5">
      <c r="A1205" s="19" t="s">
        <v>499</v>
      </c>
      <c r="B1205" s="13">
        <v>4</v>
      </c>
      <c r="C1205" s="19" t="s">
        <v>1511</v>
      </c>
      <c r="D1205" s="24">
        <v>73</v>
      </c>
      <c r="E1205" s="11"/>
    </row>
    <row r="1206" spans="1:5" ht="33">
      <c r="A1206" s="19" t="s">
        <v>500</v>
      </c>
      <c r="B1206" s="13">
        <v>4</v>
      </c>
      <c r="C1206" s="19" t="s">
        <v>1512</v>
      </c>
      <c r="D1206" s="24">
        <v>100</v>
      </c>
      <c r="E1206" s="11"/>
    </row>
    <row r="1207" spans="1:5" ht="66">
      <c r="A1207" s="19" t="s">
        <v>501</v>
      </c>
      <c r="B1207" s="13">
        <v>4</v>
      </c>
      <c r="C1207" s="19" t="s">
        <v>1513</v>
      </c>
      <c r="D1207" s="24">
        <v>80</v>
      </c>
      <c r="E1207" s="11"/>
    </row>
    <row r="1208" spans="1:5" ht="49.5">
      <c r="A1208" s="19" t="s">
        <v>502</v>
      </c>
      <c r="B1208" s="13">
        <v>4</v>
      </c>
      <c r="C1208" s="19" t="s">
        <v>1514</v>
      </c>
      <c r="D1208" s="24">
        <v>159</v>
      </c>
      <c r="E1208" s="11"/>
    </row>
    <row r="1209" spans="1:5" ht="49.5">
      <c r="A1209" s="19" t="s">
        <v>502</v>
      </c>
      <c r="B1209" s="13">
        <v>4</v>
      </c>
      <c r="C1209" s="19" t="s">
        <v>1515</v>
      </c>
      <c r="D1209" s="24">
        <v>106</v>
      </c>
      <c r="E1209" s="11"/>
    </row>
    <row r="1210" spans="1:5" ht="66">
      <c r="A1210" s="19" t="s">
        <v>503</v>
      </c>
      <c r="B1210" s="13">
        <v>4</v>
      </c>
      <c r="C1210" s="19" t="s">
        <v>1516</v>
      </c>
      <c r="D1210" s="24">
        <v>129</v>
      </c>
      <c r="E1210" s="11"/>
    </row>
    <row r="1211" spans="1:5" ht="33">
      <c r="A1211" s="19" t="s">
        <v>504</v>
      </c>
      <c r="B1211" s="13">
        <v>4</v>
      </c>
      <c r="C1211" s="19" t="s">
        <v>1517</v>
      </c>
      <c r="D1211" s="24">
        <v>77</v>
      </c>
      <c r="E1211" s="11"/>
    </row>
    <row r="1212" spans="1:5" ht="49.5">
      <c r="A1212" s="19" t="s">
        <v>505</v>
      </c>
      <c r="B1212" s="13">
        <v>4</v>
      </c>
      <c r="C1212" s="19" t="s">
        <v>506</v>
      </c>
      <c r="D1212" s="24">
        <v>45</v>
      </c>
      <c r="E1212" s="11"/>
    </row>
    <row r="1213" spans="1:5" ht="66">
      <c r="A1213" s="19" t="s">
        <v>507</v>
      </c>
      <c r="B1213" s="13">
        <v>4</v>
      </c>
      <c r="C1213" s="19" t="s">
        <v>1518</v>
      </c>
      <c r="D1213" s="24">
        <v>100</v>
      </c>
      <c r="E1213" s="11"/>
    </row>
    <row r="1214" spans="1:5" ht="33">
      <c r="A1214" s="19" t="s">
        <v>508</v>
      </c>
      <c r="B1214" s="13">
        <v>7</v>
      </c>
      <c r="C1214" s="19" t="s">
        <v>111</v>
      </c>
      <c r="D1214" s="24">
        <v>612</v>
      </c>
      <c r="E1214" s="11"/>
    </row>
    <row r="1215" spans="1:5" ht="49.5">
      <c r="A1215" s="19" t="s">
        <v>502</v>
      </c>
      <c r="B1215" s="13">
        <v>7</v>
      </c>
      <c r="C1215" s="19" t="s">
        <v>509</v>
      </c>
      <c r="D1215" s="24">
        <v>26</v>
      </c>
      <c r="E1215" s="11"/>
    </row>
    <row r="1216" spans="1:5" ht="33">
      <c r="A1216" s="19" t="s">
        <v>510</v>
      </c>
      <c r="B1216" s="13">
        <v>4</v>
      </c>
      <c r="C1216" s="19" t="s">
        <v>1519</v>
      </c>
      <c r="D1216" s="24">
        <v>109</v>
      </c>
      <c r="E1216" s="11"/>
    </row>
    <row r="1217" spans="1:5" ht="33">
      <c r="A1217" s="19" t="s">
        <v>511</v>
      </c>
      <c r="B1217" s="13">
        <v>4</v>
      </c>
      <c r="C1217" s="19" t="s">
        <v>1520</v>
      </c>
      <c r="D1217" s="24">
        <v>22</v>
      </c>
      <c r="E1217" s="11"/>
    </row>
    <row r="1218" spans="1:5" ht="33">
      <c r="A1218" s="19" t="s">
        <v>511</v>
      </c>
      <c r="B1218" s="13">
        <v>4</v>
      </c>
      <c r="C1218" s="19" t="s">
        <v>1520</v>
      </c>
      <c r="D1218" s="24">
        <v>80</v>
      </c>
      <c r="E1218" s="11"/>
    </row>
    <row r="1219" spans="1:5" ht="82.5">
      <c r="A1219" s="19" t="s">
        <v>512</v>
      </c>
      <c r="B1219" s="13">
        <v>4</v>
      </c>
      <c r="C1219" s="19" t="s">
        <v>1521</v>
      </c>
      <c r="D1219" s="24">
        <v>104</v>
      </c>
      <c r="E1219" s="11"/>
    </row>
    <row r="1220" spans="1:5" ht="33">
      <c r="A1220" s="19" t="s">
        <v>513</v>
      </c>
      <c r="B1220" s="13">
        <v>4</v>
      </c>
      <c r="C1220" s="19" t="s">
        <v>514</v>
      </c>
      <c r="D1220" s="24">
        <v>56</v>
      </c>
      <c r="E1220" s="11"/>
    </row>
    <row r="1221" spans="1:5" ht="33">
      <c r="A1221" s="19" t="s">
        <v>515</v>
      </c>
      <c r="B1221" s="13">
        <v>4</v>
      </c>
      <c r="C1221" s="19" t="s">
        <v>516</v>
      </c>
      <c r="D1221" s="24">
        <v>69</v>
      </c>
      <c r="E1221" s="11"/>
    </row>
    <row r="1222" spans="1:5" ht="49.5">
      <c r="A1222" s="19" t="s">
        <v>517</v>
      </c>
      <c r="B1222" s="13">
        <v>4</v>
      </c>
      <c r="C1222" s="19" t="s">
        <v>1522</v>
      </c>
      <c r="D1222" s="24">
        <v>100</v>
      </c>
      <c r="E1222" s="11"/>
    </row>
    <row r="1223" spans="1:5" ht="66">
      <c r="A1223" s="19" t="s">
        <v>518</v>
      </c>
      <c r="B1223" s="13">
        <v>4</v>
      </c>
      <c r="C1223" s="19" t="s">
        <v>1523</v>
      </c>
      <c r="D1223" s="24">
        <v>104</v>
      </c>
      <c r="E1223" s="11"/>
    </row>
    <row r="1224" spans="1:5" ht="33">
      <c r="A1224" s="19" t="s">
        <v>519</v>
      </c>
      <c r="B1224" s="13">
        <v>4</v>
      </c>
      <c r="C1224" s="19" t="s">
        <v>1524</v>
      </c>
      <c r="D1224" s="24">
        <v>39</v>
      </c>
      <c r="E1224" s="11"/>
    </row>
    <row r="1225" spans="1:5" ht="49.5">
      <c r="A1225" s="19" t="s">
        <v>520</v>
      </c>
      <c r="B1225" s="13">
        <v>4</v>
      </c>
      <c r="C1225" s="19" t="s">
        <v>1525</v>
      </c>
      <c r="D1225" s="24">
        <v>47</v>
      </c>
      <c r="E1225" s="11"/>
    </row>
    <row r="1226" spans="1:5" ht="49.5">
      <c r="A1226" s="19" t="s">
        <v>521</v>
      </c>
      <c r="B1226" s="13">
        <v>4</v>
      </c>
      <c r="C1226" s="19" t="s">
        <v>1525</v>
      </c>
      <c r="D1226" s="24">
        <v>56</v>
      </c>
      <c r="E1226" s="11"/>
    </row>
    <row r="1227" spans="1:5" ht="49.5">
      <c r="A1227" s="19" t="s">
        <v>403</v>
      </c>
      <c r="B1227" s="13">
        <v>4</v>
      </c>
      <c r="C1227" s="19" t="s">
        <v>1526</v>
      </c>
      <c r="D1227" s="24">
        <v>28</v>
      </c>
      <c r="E1227" s="11"/>
    </row>
    <row r="1228" spans="1:5" ht="49.5">
      <c r="A1228" s="19" t="s">
        <v>522</v>
      </c>
      <c r="B1228" s="13">
        <v>4</v>
      </c>
      <c r="C1228" s="19" t="s">
        <v>1526</v>
      </c>
      <c r="D1228" s="24">
        <v>65</v>
      </c>
      <c r="E1228" s="11"/>
    </row>
    <row r="1229" spans="1:5" ht="82.5">
      <c r="A1229" s="19" t="s">
        <v>523</v>
      </c>
      <c r="B1229" s="13">
        <v>4</v>
      </c>
      <c r="C1229" s="19" t="s">
        <v>1527</v>
      </c>
      <c r="D1229" s="24">
        <v>90</v>
      </c>
      <c r="E1229" s="11"/>
    </row>
    <row r="1230" spans="1:5" ht="33">
      <c r="A1230" s="19" t="s">
        <v>524</v>
      </c>
      <c r="B1230" s="13">
        <v>4.7</v>
      </c>
      <c r="C1230" s="19" t="s">
        <v>1528</v>
      </c>
      <c r="D1230" s="24">
        <v>28</v>
      </c>
      <c r="E1230" s="11"/>
    </row>
    <row r="1231" spans="1:5" ht="33">
      <c r="A1231" s="19" t="s">
        <v>525</v>
      </c>
      <c r="B1231" s="13">
        <v>4</v>
      </c>
      <c r="C1231" s="19" t="s">
        <v>1529</v>
      </c>
      <c r="D1231" s="24">
        <v>29</v>
      </c>
      <c r="E1231" s="11"/>
    </row>
    <row r="1232" spans="1:5" ht="33">
      <c r="A1232" s="19" t="s">
        <v>526</v>
      </c>
      <c r="B1232" s="13">
        <v>4</v>
      </c>
      <c r="C1232" s="19" t="s">
        <v>1529</v>
      </c>
      <c r="D1232" s="24">
        <v>97</v>
      </c>
      <c r="E1232" s="11"/>
    </row>
    <row r="1233" spans="1:5">
      <c r="A1233" s="19" t="s">
        <v>382</v>
      </c>
      <c r="B1233" s="13">
        <v>4</v>
      </c>
      <c r="C1233" s="19" t="s">
        <v>1530</v>
      </c>
      <c r="D1233" s="24">
        <v>38</v>
      </c>
      <c r="E1233" s="11"/>
    </row>
    <row r="1234" spans="1:5" ht="49.5">
      <c r="A1234" s="19" t="s">
        <v>527</v>
      </c>
      <c r="B1234" s="13">
        <v>4</v>
      </c>
      <c r="C1234" s="19" t="s">
        <v>1531</v>
      </c>
      <c r="D1234" s="24">
        <v>60</v>
      </c>
      <c r="E1234" s="11"/>
    </row>
    <row r="1235" spans="1:5" ht="49.5">
      <c r="A1235" s="19" t="s">
        <v>373</v>
      </c>
      <c r="B1235" s="13">
        <v>4.7</v>
      </c>
      <c r="C1235" s="19" t="s">
        <v>1532</v>
      </c>
      <c r="D1235" s="24">
        <v>125</v>
      </c>
      <c r="E1235" s="11"/>
    </row>
    <row r="1236" spans="1:5" ht="33">
      <c r="A1236" s="19" t="s">
        <v>528</v>
      </c>
      <c r="B1236" s="13">
        <v>4</v>
      </c>
      <c r="C1236" s="19" t="s">
        <v>1533</v>
      </c>
      <c r="D1236" s="24">
        <v>115</v>
      </c>
      <c r="E1236" s="11"/>
    </row>
    <row r="1237" spans="1:5" ht="33">
      <c r="A1237" s="19" t="s">
        <v>529</v>
      </c>
      <c r="B1237" s="13">
        <v>4</v>
      </c>
      <c r="C1237" s="19" t="s">
        <v>1534</v>
      </c>
      <c r="D1237" s="24">
        <v>126</v>
      </c>
      <c r="E1237" s="11"/>
    </row>
    <row r="1238" spans="1:5" ht="49.5">
      <c r="A1238" s="19" t="s">
        <v>530</v>
      </c>
      <c r="B1238" s="13">
        <v>4</v>
      </c>
      <c r="C1238" s="19" t="s">
        <v>531</v>
      </c>
      <c r="D1238" s="24">
        <v>100</v>
      </c>
      <c r="E1238" s="11"/>
    </row>
    <row r="1239" spans="1:5" ht="33">
      <c r="A1239" s="19" t="s">
        <v>385</v>
      </c>
      <c r="B1239" s="13">
        <v>4</v>
      </c>
      <c r="C1239" s="19" t="s">
        <v>1535</v>
      </c>
      <c r="D1239" s="24">
        <v>36</v>
      </c>
      <c r="E1239" s="11"/>
    </row>
    <row r="1240" spans="1:5" ht="33">
      <c r="A1240" s="19" t="s">
        <v>532</v>
      </c>
      <c r="B1240" s="13">
        <v>4</v>
      </c>
      <c r="C1240" s="19" t="s">
        <v>1535</v>
      </c>
      <c r="D1240" s="24">
        <v>16</v>
      </c>
      <c r="E1240" s="11"/>
    </row>
    <row r="1241" spans="1:5" ht="33">
      <c r="A1241" s="19" t="s">
        <v>533</v>
      </c>
      <c r="B1241" s="13">
        <v>4</v>
      </c>
      <c r="C1241" s="19" t="s">
        <v>1536</v>
      </c>
      <c r="D1241" s="24">
        <v>60</v>
      </c>
      <c r="E1241" s="11"/>
    </row>
    <row r="1242" spans="1:5">
      <c r="A1242" s="19" t="s">
        <v>382</v>
      </c>
      <c r="B1242" s="13">
        <v>4</v>
      </c>
      <c r="C1242" s="19" t="s">
        <v>1536</v>
      </c>
      <c r="D1242" s="24">
        <v>57</v>
      </c>
      <c r="E1242" s="11"/>
    </row>
    <row r="1243" spans="1:5" ht="66">
      <c r="A1243" s="19" t="s">
        <v>534</v>
      </c>
      <c r="B1243" s="13">
        <v>4</v>
      </c>
      <c r="C1243" s="19" t="s">
        <v>1537</v>
      </c>
      <c r="D1243" s="24">
        <v>100</v>
      </c>
      <c r="E1243" s="11"/>
    </row>
    <row r="1244" spans="1:5" ht="33">
      <c r="A1244" s="19" t="s">
        <v>535</v>
      </c>
      <c r="B1244" s="13">
        <v>4</v>
      </c>
      <c r="C1244" s="19" t="s">
        <v>1538</v>
      </c>
      <c r="D1244" s="24">
        <v>83</v>
      </c>
      <c r="E1244" s="11"/>
    </row>
    <row r="1245" spans="1:5" ht="49.5">
      <c r="A1245" s="19" t="s">
        <v>536</v>
      </c>
      <c r="B1245" s="13">
        <v>4</v>
      </c>
      <c r="C1245" s="19" t="s">
        <v>1539</v>
      </c>
      <c r="D1245" s="24">
        <v>107</v>
      </c>
      <c r="E1245" s="11"/>
    </row>
    <row r="1246" spans="1:5" ht="66">
      <c r="A1246" s="19" t="s">
        <v>537</v>
      </c>
      <c r="B1246" s="13">
        <v>4</v>
      </c>
      <c r="C1246" s="19" t="s">
        <v>1540</v>
      </c>
      <c r="D1246" s="24">
        <v>46</v>
      </c>
      <c r="E1246" s="11"/>
    </row>
    <row r="1247" spans="1:5" ht="33">
      <c r="A1247" s="19" t="s">
        <v>538</v>
      </c>
      <c r="B1247" s="13">
        <v>4</v>
      </c>
      <c r="C1247" s="19" t="s">
        <v>1541</v>
      </c>
      <c r="D1247" s="24">
        <v>34</v>
      </c>
      <c r="E1247" s="11"/>
    </row>
    <row r="1248" spans="1:5" ht="33">
      <c r="A1248" s="19" t="s">
        <v>508</v>
      </c>
      <c r="B1248" s="13">
        <v>7</v>
      </c>
      <c r="C1248" s="19" t="s">
        <v>1542</v>
      </c>
      <c r="D1248" s="24">
        <v>368</v>
      </c>
      <c r="E1248" s="11"/>
    </row>
    <row r="1249" spans="1:5">
      <c r="A1249" s="19" t="s">
        <v>382</v>
      </c>
      <c r="B1249" s="13">
        <v>4</v>
      </c>
      <c r="C1249" s="19" t="s">
        <v>539</v>
      </c>
      <c r="D1249" s="24">
        <v>109</v>
      </c>
      <c r="E1249" s="11"/>
    </row>
    <row r="1250" spans="1:5">
      <c r="A1250" s="19" t="s">
        <v>540</v>
      </c>
      <c r="B1250" s="13">
        <v>3.7</v>
      </c>
      <c r="C1250" s="19" t="s">
        <v>1543</v>
      </c>
      <c r="D1250" s="24">
        <v>17</v>
      </c>
      <c r="E1250" s="11"/>
    </row>
    <row r="1251" spans="1:5" ht="33">
      <c r="A1251" s="19" t="s">
        <v>541</v>
      </c>
      <c r="B1251" s="13">
        <v>4</v>
      </c>
      <c r="C1251" s="19" t="s">
        <v>1544</v>
      </c>
      <c r="D1251" s="24">
        <v>109</v>
      </c>
      <c r="E1251" s="11"/>
    </row>
    <row r="1252" spans="1:5" ht="33">
      <c r="A1252" s="19" t="s">
        <v>508</v>
      </c>
      <c r="B1252" s="13">
        <v>7</v>
      </c>
      <c r="C1252" s="19" t="s">
        <v>111</v>
      </c>
      <c r="D1252" s="24">
        <v>377</v>
      </c>
      <c r="E1252" s="11"/>
    </row>
    <row r="1253" spans="1:5" ht="49.5">
      <c r="A1253" s="19" t="s">
        <v>542</v>
      </c>
      <c r="B1253" s="13">
        <v>4</v>
      </c>
      <c r="C1253" s="19" t="s">
        <v>1545</v>
      </c>
      <c r="D1253" s="24">
        <v>80</v>
      </c>
      <c r="E1253" s="11"/>
    </row>
    <row r="1254" spans="1:5" ht="33">
      <c r="A1254" s="19" t="s">
        <v>543</v>
      </c>
      <c r="B1254" s="13">
        <v>4</v>
      </c>
      <c r="C1254" s="19" t="s">
        <v>1546</v>
      </c>
      <c r="D1254" s="24">
        <v>62</v>
      </c>
      <c r="E1254" s="11"/>
    </row>
    <row r="1255" spans="1:5" ht="49.5">
      <c r="A1255" s="19" t="s">
        <v>544</v>
      </c>
      <c r="B1255" s="13">
        <v>4</v>
      </c>
      <c r="C1255" s="19" t="s">
        <v>1520</v>
      </c>
      <c r="D1255" s="24">
        <v>68</v>
      </c>
      <c r="E1255" s="11"/>
    </row>
    <row r="1256" spans="1:5" ht="49.5">
      <c r="A1256" s="19" t="s">
        <v>545</v>
      </c>
      <c r="B1256" s="13">
        <v>4</v>
      </c>
      <c r="C1256" s="19" t="s">
        <v>1547</v>
      </c>
      <c r="D1256" s="24">
        <v>116</v>
      </c>
      <c r="E1256" s="11"/>
    </row>
    <row r="1257" spans="1:5" ht="49.5">
      <c r="A1257" s="19" t="s">
        <v>546</v>
      </c>
      <c r="B1257" s="13">
        <v>4</v>
      </c>
      <c r="C1257" s="19" t="s">
        <v>1548</v>
      </c>
      <c r="D1257" s="24">
        <v>52</v>
      </c>
      <c r="E1257" s="11"/>
    </row>
    <row r="1258" spans="1:5" ht="33">
      <c r="A1258" s="19" t="s">
        <v>547</v>
      </c>
      <c r="B1258" s="13">
        <v>7</v>
      </c>
      <c r="C1258" s="19" t="s">
        <v>1549</v>
      </c>
      <c r="D1258" s="24">
        <v>53</v>
      </c>
      <c r="E1258" s="11"/>
    </row>
    <row r="1259" spans="1:5" ht="33">
      <c r="A1259" s="19" t="s">
        <v>547</v>
      </c>
      <c r="B1259" s="13">
        <v>7</v>
      </c>
      <c r="C1259" s="19" t="s">
        <v>1549</v>
      </c>
      <c r="D1259" s="24">
        <v>53</v>
      </c>
      <c r="E1259" s="11"/>
    </row>
    <row r="1260" spans="1:5" ht="49.5">
      <c r="A1260" s="19" t="s">
        <v>548</v>
      </c>
      <c r="B1260" s="13">
        <v>4</v>
      </c>
      <c r="C1260" s="19" t="s">
        <v>1550</v>
      </c>
      <c r="D1260" s="24">
        <v>52</v>
      </c>
      <c r="E1260" s="11"/>
    </row>
    <row r="1261" spans="1:5" ht="49.5">
      <c r="A1261" s="19" t="s">
        <v>438</v>
      </c>
      <c r="B1261" s="13">
        <v>4</v>
      </c>
      <c r="C1261" s="19" t="s">
        <v>1551</v>
      </c>
      <c r="D1261" s="24">
        <v>77</v>
      </c>
      <c r="E1261" s="11"/>
    </row>
    <row r="1262" spans="1:5" ht="49.5">
      <c r="A1262" s="19" t="s">
        <v>549</v>
      </c>
      <c r="B1262" s="13">
        <v>4</v>
      </c>
      <c r="C1262" s="19" t="s">
        <v>1552</v>
      </c>
      <c r="D1262" s="24">
        <v>73</v>
      </c>
      <c r="E1262" s="11"/>
    </row>
    <row r="1263" spans="1:5" ht="33">
      <c r="A1263" s="19" t="s">
        <v>550</v>
      </c>
      <c r="B1263" s="13">
        <v>4</v>
      </c>
      <c r="C1263" s="19" t="s">
        <v>551</v>
      </c>
      <c r="D1263" s="24">
        <v>119</v>
      </c>
      <c r="E1263" s="11"/>
    </row>
    <row r="1264" spans="1:5" ht="33">
      <c r="A1264" s="19" t="s">
        <v>552</v>
      </c>
      <c r="B1264" s="13">
        <v>4</v>
      </c>
      <c r="C1264" s="19" t="s">
        <v>1553</v>
      </c>
      <c r="D1264" s="24">
        <v>98</v>
      </c>
      <c r="E1264" s="11"/>
    </row>
    <row r="1265" spans="1:5" ht="33">
      <c r="A1265" s="19" t="s">
        <v>375</v>
      </c>
      <c r="B1265" s="13">
        <v>4</v>
      </c>
      <c r="C1265" s="19" t="s">
        <v>1554</v>
      </c>
      <c r="D1265" s="24">
        <v>48</v>
      </c>
      <c r="E1265" s="11"/>
    </row>
    <row r="1266" spans="1:5" ht="33">
      <c r="A1266" s="19" t="s">
        <v>375</v>
      </c>
      <c r="B1266" s="13">
        <v>4</v>
      </c>
      <c r="C1266" s="19" t="s">
        <v>1554</v>
      </c>
      <c r="D1266" s="24">
        <v>52</v>
      </c>
      <c r="E1266" s="11"/>
    </row>
    <row r="1267" spans="1:5" ht="49.5">
      <c r="A1267" s="19" t="s">
        <v>553</v>
      </c>
      <c r="B1267" s="13">
        <v>4</v>
      </c>
      <c r="C1267" s="19" t="s">
        <v>554</v>
      </c>
      <c r="D1267" s="24">
        <v>95</v>
      </c>
      <c r="E1267" s="11"/>
    </row>
    <row r="1268" spans="1:5" ht="115.5">
      <c r="A1268" s="19" t="s">
        <v>555</v>
      </c>
      <c r="B1268" s="13">
        <v>4</v>
      </c>
      <c r="C1268" s="19" t="s">
        <v>1555</v>
      </c>
      <c r="D1268" s="24">
        <v>26</v>
      </c>
      <c r="E1268" s="11"/>
    </row>
    <row r="1269" spans="1:5" ht="115.5">
      <c r="A1269" s="19" t="s">
        <v>555</v>
      </c>
      <c r="B1269" s="13">
        <v>4</v>
      </c>
      <c r="C1269" s="19" t="s">
        <v>1555</v>
      </c>
      <c r="D1269" s="24">
        <v>13</v>
      </c>
      <c r="E1269" s="11"/>
    </row>
    <row r="1270" spans="1:5" ht="33">
      <c r="A1270" s="19" t="s">
        <v>556</v>
      </c>
      <c r="B1270" s="13">
        <v>4</v>
      </c>
      <c r="C1270" s="19" t="s">
        <v>557</v>
      </c>
      <c r="D1270" s="24">
        <v>30</v>
      </c>
      <c r="E1270" s="11"/>
    </row>
    <row r="1271" spans="1:5" ht="33">
      <c r="A1271" s="19" t="s">
        <v>556</v>
      </c>
      <c r="B1271" s="13">
        <v>4</v>
      </c>
      <c r="C1271" s="19" t="s">
        <v>1556</v>
      </c>
      <c r="D1271" s="24">
        <v>50</v>
      </c>
      <c r="E1271" s="11"/>
    </row>
    <row r="1272" spans="1:5" ht="33">
      <c r="A1272" s="19" t="s">
        <v>508</v>
      </c>
      <c r="B1272" s="13">
        <v>7</v>
      </c>
      <c r="C1272" s="19" t="s">
        <v>441</v>
      </c>
      <c r="D1272" s="24">
        <v>119</v>
      </c>
      <c r="E1272" s="11"/>
    </row>
    <row r="1273" spans="1:5" ht="33">
      <c r="A1273" s="19" t="s">
        <v>508</v>
      </c>
      <c r="B1273" s="13">
        <v>7</v>
      </c>
      <c r="C1273" s="19" t="s">
        <v>441</v>
      </c>
      <c r="D1273" s="24">
        <v>94</v>
      </c>
      <c r="E1273" s="11"/>
    </row>
    <row r="1274" spans="1:5" ht="33">
      <c r="A1274" s="19" t="s">
        <v>508</v>
      </c>
      <c r="B1274" s="13">
        <v>7</v>
      </c>
      <c r="C1274" s="19" t="s">
        <v>441</v>
      </c>
      <c r="D1274" s="24">
        <v>148</v>
      </c>
      <c r="E1274" s="11"/>
    </row>
    <row r="1275" spans="1:5" ht="33">
      <c r="A1275" s="19" t="s">
        <v>558</v>
      </c>
      <c r="B1275" s="13">
        <v>4</v>
      </c>
      <c r="C1275" s="19" t="s">
        <v>1557</v>
      </c>
      <c r="D1275" s="24">
        <v>61</v>
      </c>
      <c r="E1275" s="11"/>
    </row>
    <row r="1276" spans="1:5" ht="82.5">
      <c r="A1276" s="19" t="s">
        <v>559</v>
      </c>
      <c r="B1276" s="13">
        <v>4</v>
      </c>
      <c r="C1276" s="19" t="s">
        <v>1558</v>
      </c>
      <c r="D1276" s="24">
        <v>90</v>
      </c>
      <c r="E1276" s="11"/>
    </row>
    <row r="1277" spans="1:5" ht="33">
      <c r="A1277" s="19" t="s">
        <v>560</v>
      </c>
      <c r="B1277" s="13">
        <v>4</v>
      </c>
      <c r="C1277" s="19" t="s">
        <v>561</v>
      </c>
      <c r="D1277" s="24">
        <v>87</v>
      </c>
      <c r="E1277" s="11"/>
    </row>
    <row r="1278" spans="1:5" ht="33">
      <c r="A1278" s="19" t="s">
        <v>562</v>
      </c>
      <c r="B1278" s="13">
        <v>4</v>
      </c>
      <c r="C1278" s="19" t="s">
        <v>1559</v>
      </c>
      <c r="D1278" s="24">
        <v>60</v>
      </c>
      <c r="E1278" s="11"/>
    </row>
    <row r="1279" spans="1:5" ht="33">
      <c r="A1279" s="19" t="s">
        <v>563</v>
      </c>
      <c r="B1279" s="13">
        <v>4</v>
      </c>
      <c r="C1279" s="19" t="s">
        <v>564</v>
      </c>
      <c r="D1279" s="24">
        <v>60</v>
      </c>
      <c r="E1279" s="11"/>
    </row>
    <row r="1280" spans="1:5" ht="33">
      <c r="A1280" s="19" t="s">
        <v>563</v>
      </c>
      <c r="B1280" s="13">
        <v>4</v>
      </c>
      <c r="C1280" s="19" t="s">
        <v>565</v>
      </c>
      <c r="D1280" s="24">
        <v>60</v>
      </c>
      <c r="E1280" s="11"/>
    </row>
    <row r="1281" spans="1:5" ht="66">
      <c r="A1281" s="19" t="s">
        <v>566</v>
      </c>
      <c r="B1281" s="13">
        <v>4</v>
      </c>
      <c r="C1281" s="19" t="s">
        <v>1560</v>
      </c>
      <c r="D1281" s="24">
        <v>94</v>
      </c>
      <c r="E1281" s="11"/>
    </row>
    <row r="1282" spans="1:5" ht="49.5">
      <c r="A1282" s="19" t="s">
        <v>567</v>
      </c>
      <c r="B1282" s="13">
        <v>4</v>
      </c>
      <c r="C1282" s="19" t="s">
        <v>1561</v>
      </c>
      <c r="D1282" s="24">
        <v>44</v>
      </c>
      <c r="E1282" s="11"/>
    </row>
    <row r="1283" spans="1:5" ht="33">
      <c r="A1283" s="19" t="s">
        <v>563</v>
      </c>
      <c r="B1283" s="13">
        <v>4</v>
      </c>
      <c r="C1283" s="19" t="s">
        <v>1562</v>
      </c>
      <c r="D1283" s="24">
        <v>55</v>
      </c>
      <c r="E1283" s="11"/>
    </row>
    <row r="1284" spans="1:5" ht="66">
      <c r="A1284" s="19" t="s">
        <v>537</v>
      </c>
      <c r="B1284" s="13">
        <v>4</v>
      </c>
      <c r="C1284" s="19" t="s">
        <v>1540</v>
      </c>
      <c r="D1284" s="24">
        <v>44</v>
      </c>
      <c r="E1284" s="11"/>
    </row>
    <row r="1285" spans="1:5" ht="33">
      <c r="A1285" s="19" t="s">
        <v>508</v>
      </c>
      <c r="B1285" s="13">
        <v>7</v>
      </c>
      <c r="C1285" s="19" t="s">
        <v>1563</v>
      </c>
      <c r="D1285" s="24">
        <v>39</v>
      </c>
      <c r="E1285" s="11"/>
    </row>
    <row r="1286" spans="1:5" ht="33">
      <c r="A1286" s="19" t="s">
        <v>547</v>
      </c>
      <c r="B1286" s="13">
        <v>7</v>
      </c>
      <c r="C1286" s="19" t="s">
        <v>1549</v>
      </c>
      <c r="D1286" s="24">
        <v>650</v>
      </c>
      <c r="E1286" s="11"/>
    </row>
    <row r="1287" spans="1:5" ht="33">
      <c r="A1287" s="19" t="s">
        <v>547</v>
      </c>
      <c r="B1287" s="13">
        <v>7</v>
      </c>
      <c r="C1287" s="19" t="s">
        <v>1549</v>
      </c>
      <c r="D1287" s="24">
        <v>433</v>
      </c>
      <c r="E1287" s="11"/>
    </row>
    <row r="1288" spans="1:5" ht="33">
      <c r="A1288" s="19" t="s">
        <v>547</v>
      </c>
      <c r="B1288" s="13">
        <v>7</v>
      </c>
      <c r="C1288" s="19" t="s">
        <v>1549</v>
      </c>
      <c r="D1288" s="24">
        <v>650</v>
      </c>
      <c r="E1288" s="11"/>
    </row>
    <row r="1289" spans="1:5" ht="33">
      <c r="A1289" s="19" t="s">
        <v>547</v>
      </c>
      <c r="B1289" s="13">
        <v>7</v>
      </c>
      <c r="C1289" s="19" t="s">
        <v>1549</v>
      </c>
      <c r="D1289" s="24">
        <v>434</v>
      </c>
      <c r="E1289" s="11"/>
    </row>
    <row r="1290" spans="1:5" s="2" customFormat="1" ht="33">
      <c r="A1290" s="19" t="s">
        <v>581</v>
      </c>
      <c r="B1290" s="13">
        <v>8</v>
      </c>
      <c r="C1290" s="19" t="s">
        <v>581</v>
      </c>
      <c r="D1290" s="24">
        <v>50</v>
      </c>
      <c r="E1290" s="11"/>
    </row>
    <row r="1291" spans="1:5" s="2" customFormat="1" ht="33">
      <c r="A1291" s="19" t="s">
        <v>582</v>
      </c>
      <c r="B1291" s="13">
        <v>3</v>
      </c>
      <c r="C1291" s="19" t="s">
        <v>583</v>
      </c>
      <c r="D1291" s="24">
        <v>93</v>
      </c>
      <c r="E1291" s="11"/>
    </row>
    <row r="1292" spans="1:5" s="2" customFormat="1" ht="33">
      <c r="A1292" s="19" t="s">
        <v>584</v>
      </c>
      <c r="B1292" s="13">
        <v>4</v>
      </c>
      <c r="C1292" s="19" t="s">
        <v>585</v>
      </c>
      <c r="D1292" s="24">
        <v>4</v>
      </c>
      <c r="E1292" s="11"/>
    </row>
    <row r="1293" spans="1:5" s="2" customFormat="1" ht="33">
      <c r="A1293" s="19" t="s">
        <v>584</v>
      </c>
      <c r="B1293" s="13">
        <v>1</v>
      </c>
      <c r="C1293" s="19" t="s">
        <v>1564</v>
      </c>
      <c r="D1293" s="24">
        <v>96</v>
      </c>
      <c r="E1293" s="11"/>
    </row>
    <row r="1294" spans="1:5" s="2" customFormat="1" ht="33">
      <c r="A1294" s="19" t="s">
        <v>584</v>
      </c>
      <c r="B1294" s="13">
        <v>4</v>
      </c>
      <c r="C1294" s="19" t="s">
        <v>1565</v>
      </c>
      <c r="D1294" s="24">
        <v>50</v>
      </c>
      <c r="E1294" s="11"/>
    </row>
    <row r="1295" spans="1:5" s="2" customFormat="1" ht="49.5">
      <c r="A1295" s="19" t="s">
        <v>584</v>
      </c>
      <c r="B1295" s="13">
        <v>4</v>
      </c>
      <c r="C1295" s="19" t="s">
        <v>1566</v>
      </c>
      <c r="D1295" s="24">
        <v>64</v>
      </c>
      <c r="E1295" s="11"/>
    </row>
    <row r="1296" spans="1:5" s="2" customFormat="1" ht="49.5">
      <c r="A1296" s="19" t="s">
        <v>1567</v>
      </c>
      <c r="B1296" s="13">
        <v>4</v>
      </c>
      <c r="C1296" s="19" t="s">
        <v>1568</v>
      </c>
      <c r="D1296" s="24">
        <v>80</v>
      </c>
      <c r="E1296" s="11"/>
    </row>
    <row r="1297" spans="1:5" s="2" customFormat="1" ht="49.5">
      <c r="A1297" s="19" t="s">
        <v>1569</v>
      </c>
      <c r="B1297" s="13">
        <v>4</v>
      </c>
      <c r="C1297" s="19" t="s">
        <v>1570</v>
      </c>
      <c r="D1297" s="24">
        <v>106</v>
      </c>
      <c r="E1297" s="11"/>
    </row>
    <row r="1298" spans="1:5" s="2" customFormat="1" ht="33">
      <c r="A1298" s="19" t="s">
        <v>1571</v>
      </c>
      <c r="B1298" s="13">
        <v>4</v>
      </c>
      <c r="C1298" s="19" t="s">
        <v>1572</v>
      </c>
      <c r="D1298" s="24">
        <v>108</v>
      </c>
      <c r="E1298" s="11"/>
    </row>
    <row r="1299" spans="1:5" s="2" customFormat="1" ht="49.5">
      <c r="A1299" s="19" t="s">
        <v>1573</v>
      </c>
      <c r="B1299" s="13">
        <v>4</v>
      </c>
      <c r="C1299" s="19" t="s">
        <v>1574</v>
      </c>
      <c r="D1299" s="24">
        <v>97</v>
      </c>
      <c r="E1299" s="11"/>
    </row>
    <row r="1300" spans="1:5" s="3" customFormat="1" ht="21">
      <c r="A1300" s="20"/>
      <c r="B1300" s="4"/>
      <c r="C1300" s="5" t="s">
        <v>1</v>
      </c>
      <c r="D1300" s="21">
        <f>SUM(D3:D1299)</f>
        <v>97097.96500000004</v>
      </c>
      <c r="E1300" s="4"/>
    </row>
    <row r="1301" spans="1:5" ht="69" customHeight="1">
      <c r="A1301" s="29" t="s">
        <v>1886</v>
      </c>
      <c r="B1301" s="29"/>
      <c r="C1301" s="29"/>
      <c r="D1301" s="29"/>
      <c r="E1301" s="29"/>
    </row>
  </sheetData>
  <mergeCells count="2">
    <mergeCell ref="A1:E1"/>
    <mergeCell ref="A1301:E1301"/>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workbookViewId="0">
      <selection activeCell="E3" sqref="E3"/>
    </sheetView>
  </sheetViews>
  <sheetFormatPr defaultColWidth="9" defaultRowHeight="16.5"/>
  <cols>
    <col min="1" max="1" width="34.25" style="7" customWidth="1"/>
    <col min="2" max="2" width="10.5" style="7" bestFit="1" customWidth="1"/>
    <col min="3" max="3" width="42.25" style="8" bestFit="1" customWidth="1"/>
    <col min="4" max="4" width="12.625" style="9" bestFit="1" customWidth="1"/>
    <col min="5" max="5" width="38.25" style="6" customWidth="1"/>
    <col min="6" max="241" width="9" style="6"/>
    <col min="242" max="242" width="7.75" style="6" customWidth="1"/>
    <col min="243" max="243" width="20.75" style="6" customWidth="1"/>
    <col min="244" max="244" width="12.875" style="6" customWidth="1"/>
    <col min="245" max="245" width="28.125" style="6" customWidth="1"/>
    <col min="246" max="246" width="19.375" style="6" customWidth="1"/>
    <col min="247" max="247" width="17.125" style="6" customWidth="1"/>
    <col min="248" max="248" width="14" style="6" customWidth="1"/>
    <col min="249" max="249" width="18.25" style="6" customWidth="1"/>
    <col min="250" max="250" width="18.125" style="6" customWidth="1"/>
    <col min="251" max="497" width="9" style="6"/>
    <col min="498" max="498" width="7.75" style="6" customWidth="1"/>
    <col min="499" max="499" width="20.75" style="6" customWidth="1"/>
    <col min="500" max="500" width="12.875" style="6" customWidth="1"/>
    <col min="501" max="501" width="28.125" style="6" customWidth="1"/>
    <col min="502" max="502" width="19.375" style="6" customWidth="1"/>
    <col min="503" max="503" width="17.125" style="6" customWidth="1"/>
    <col min="504" max="504" width="14" style="6" customWidth="1"/>
    <col min="505" max="505" width="18.25" style="6" customWidth="1"/>
    <col min="506" max="506" width="18.125" style="6" customWidth="1"/>
    <col min="507" max="753" width="9" style="6"/>
    <col min="754" max="754" width="7.75" style="6" customWidth="1"/>
    <col min="755" max="755" width="20.75" style="6" customWidth="1"/>
    <col min="756" max="756" width="12.875" style="6" customWidth="1"/>
    <col min="757" max="757" width="28.125" style="6" customWidth="1"/>
    <col min="758" max="758" width="19.375" style="6" customWidth="1"/>
    <col min="759" max="759" width="17.125" style="6" customWidth="1"/>
    <col min="760" max="760" width="14" style="6" customWidth="1"/>
    <col min="761" max="761" width="18.25" style="6" customWidth="1"/>
    <col min="762" max="762" width="18.125" style="6" customWidth="1"/>
    <col min="763" max="1009" width="9" style="6"/>
    <col min="1010" max="1010" width="7.75" style="6" customWidth="1"/>
    <col min="1011" max="1011" width="20.75" style="6" customWidth="1"/>
    <col min="1012" max="1012" width="12.875" style="6" customWidth="1"/>
    <col min="1013" max="1013" width="28.125" style="6" customWidth="1"/>
    <col min="1014" max="1014" width="19.375" style="6" customWidth="1"/>
    <col min="1015" max="1015" width="17.125" style="6" customWidth="1"/>
    <col min="1016" max="1016" width="14" style="6" customWidth="1"/>
    <col min="1017" max="1017" width="18.25" style="6" customWidth="1"/>
    <col min="1018" max="1018" width="18.125" style="6" customWidth="1"/>
    <col min="1019" max="1265" width="9" style="6"/>
    <col min="1266" max="1266" width="7.75" style="6" customWidth="1"/>
    <col min="1267" max="1267" width="20.75" style="6" customWidth="1"/>
    <col min="1268" max="1268" width="12.875" style="6" customWidth="1"/>
    <col min="1269" max="1269" width="28.125" style="6" customWidth="1"/>
    <col min="1270" max="1270" width="19.375" style="6" customWidth="1"/>
    <col min="1271" max="1271" width="17.125" style="6" customWidth="1"/>
    <col min="1272" max="1272" width="14" style="6" customWidth="1"/>
    <col min="1273" max="1273" width="18.25" style="6" customWidth="1"/>
    <col min="1274" max="1274" width="18.125" style="6" customWidth="1"/>
    <col min="1275" max="1521" width="9" style="6"/>
    <col min="1522" max="1522" width="7.75" style="6" customWidth="1"/>
    <col min="1523" max="1523" width="20.75" style="6" customWidth="1"/>
    <col min="1524" max="1524" width="12.875" style="6" customWidth="1"/>
    <col min="1525" max="1525" width="28.125" style="6" customWidth="1"/>
    <col min="1526" max="1526" width="19.375" style="6" customWidth="1"/>
    <col min="1527" max="1527" width="17.125" style="6" customWidth="1"/>
    <col min="1528" max="1528" width="14" style="6" customWidth="1"/>
    <col min="1529" max="1529" width="18.25" style="6" customWidth="1"/>
    <col min="1530" max="1530" width="18.125" style="6" customWidth="1"/>
    <col min="1531" max="1777" width="9" style="6"/>
    <col min="1778" max="1778" width="7.75" style="6" customWidth="1"/>
    <col min="1779" max="1779" width="20.75" style="6" customWidth="1"/>
    <col min="1780" max="1780" width="12.875" style="6" customWidth="1"/>
    <col min="1781" max="1781" width="28.125" style="6" customWidth="1"/>
    <col min="1782" max="1782" width="19.375" style="6" customWidth="1"/>
    <col min="1783" max="1783" width="17.125" style="6" customWidth="1"/>
    <col min="1784" max="1784" width="14" style="6" customWidth="1"/>
    <col min="1785" max="1785" width="18.25" style="6" customWidth="1"/>
    <col min="1786" max="1786" width="18.125" style="6" customWidth="1"/>
    <col min="1787" max="2033" width="9" style="6"/>
    <col min="2034" max="2034" width="7.75" style="6" customWidth="1"/>
    <col min="2035" max="2035" width="20.75" style="6" customWidth="1"/>
    <col min="2036" max="2036" width="12.875" style="6" customWidth="1"/>
    <col min="2037" max="2037" width="28.125" style="6" customWidth="1"/>
    <col min="2038" max="2038" width="19.375" style="6" customWidth="1"/>
    <col min="2039" max="2039" width="17.125" style="6" customWidth="1"/>
    <col min="2040" max="2040" width="14" style="6" customWidth="1"/>
    <col min="2041" max="2041" width="18.25" style="6" customWidth="1"/>
    <col min="2042" max="2042" width="18.125" style="6" customWidth="1"/>
    <col min="2043" max="2289" width="9" style="6"/>
    <col min="2290" max="2290" width="7.75" style="6" customWidth="1"/>
    <col min="2291" max="2291" width="20.75" style="6" customWidth="1"/>
    <col min="2292" max="2292" width="12.875" style="6" customWidth="1"/>
    <col min="2293" max="2293" width="28.125" style="6" customWidth="1"/>
    <col min="2294" max="2294" width="19.375" style="6" customWidth="1"/>
    <col min="2295" max="2295" width="17.125" style="6" customWidth="1"/>
    <col min="2296" max="2296" width="14" style="6" customWidth="1"/>
    <col min="2297" max="2297" width="18.25" style="6" customWidth="1"/>
    <col min="2298" max="2298" width="18.125" style="6" customWidth="1"/>
    <col min="2299" max="2545" width="9" style="6"/>
    <col min="2546" max="2546" width="7.75" style="6" customWidth="1"/>
    <col min="2547" max="2547" width="20.75" style="6" customWidth="1"/>
    <col min="2548" max="2548" width="12.875" style="6" customWidth="1"/>
    <col min="2549" max="2549" width="28.125" style="6" customWidth="1"/>
    <col min="2550" max="2550" width="19.375" style="6" customWidth="1"/>
    <col min="2551" max="2551" width="17.125" style="6" customWidth="1"/>
    <col min="2552" max="2552" width="14" style="6" customWidth="1"/>
    <col min="2553" max="2553" width="18.25" style="6" customWidth="1"/>
    <col min="2554" max="2554" width="18.125" style="6" customWidth="1"/>
    <col min="2555" max="2801" width="9" style="6"/>
    <col min="2802" max="2802" width="7.75" style="6" customWidth="1"/>
    <col min="2803" max="2803" width="20.75" style="6" customWidth="1"/>
    <col min="2804" max="2804" width="12.875" style="6" customWidth="1"/>
    <col min="2805" max="2805" width="28.125" style="6" customWidth="1"/>
    <col min="2806" max="2806" width="19.375" style="6" customWidth="1"/>
    <col min="2807" max="2807" width="17.125" style="6" customWidth="1"/>
    <col min="2808" max="2808" width="14" style="6" customWidth="1"/>
    <col min="2809" max="2809" width="18.25" style="6" customWidth="1"/>
    <col min="2810" max="2810" width="18.125" style="6" customWidth="1"/>
    <col min="2811" max="3057" width="9" style="6"/>
    <col min="3058" max="3058" width="7.75" style="6" customWidth="1"/>
    <col min="3059" max="3059" width="20.75" style="6" customWidth="1"/>
    <col min="3060" max="3060" width="12.875" style="6" customWidth="1"/>
    <col min="3061" max="3061" width="28.125" style="6" customWidth="1"/>
    <col min="3062" max="3062" width="19.375" style="6" customWidth="1"/>
    <col min="3063" max="3063" width="17.125" style="6" customWidth="1"/>
    <col min="3064" max="3064" width="14" style="6" customWidth="1"/>
    <col min="3065" max="3065" width="18.25" style="6" customWidth="1"/>
    <col min="3066" max="3066" width="18.125" style="6" customWidth="1"/>
    <col min="3067" max="3313" width="9" style="6"/>
    <col min="3314" max="3314" width="7.75" style="6" customWidth="1"/>
    <col min="3315" max="3315" width="20.75" style="6" customWidth="1"/>
    <col min="3316" max="3316" width="12.875" style="6" customWidth="1"/>
    <col min="3317" max="3317" width="28.125" style="6" customWidth="1"/>
    <col min="3318" max="3318" width="19.375" style="6" customWidth="1"/>
    <col min="3319" max="3319" width="17.125" style="6" customWidth="1"/>
    <col min="3320" max="3320" width="14" style="6" customWidth="1"/>
    <col min="3321" max="3321" width="18.25" style="6" customWidth="1"/>
    <col min="3322" max="3322" width="18.125" style="6" customWidth="1"/>
    <col min="3323" max="3569" width="9" style="6"/>
    <col min="3570" max="3570" width="7.75" style="6" customWidth="1"/>
    <col min="3571" max="3571" width="20.75" style="6" customWidth="1"/>
    <col min="3572" max="3572" width="12.875" style="6" customWidth="1"/>
    <col min="3573" max="3573" width="28.125" style="6" customWidth="1"/>
    <col min="3574" max="3574" width="19.375" style="6" customWidth="1"/>
    <col min="3575" max="3575" width="17.125" style="6" customWidth="1"/>
    <col min="3576" max="3576" width="14" style="6" customWidth="1"/>
    <col min="3577" max="3577" width="18.25" style="6" customWidth="1"/>
    <col min="3578" max="3578" width="18.125" style="6" customWidth="1"/>
    <col min="3579" max="3825" width="9" style="6"/>
    <col min="3826" max="3826" width="7.75" style="6" customWidth="1"/>
    <col min="3827" max="3827" width="20.75" style="6" customWidth="1"/>
    <col min="3828" max="3828" width="12.875" style="6" customWidth="1"/>
    <col min="3829" max="3829" width="28.125" style="6" customWidth="1"/>
    <col min="3830" max="3830" width="19.375" style="6" customWidth="1"/>
    <col min="3831" max="3831" width="17.125" style="6" customWidth="1"/>
    <col min="3832" max="3832" width="14" style="6" customWidth="1"/>
    <col min="3833" max="3833" width="18.25" style="6" customWidth="1"/>
    <col min="3834" max="3834" width="18.125" style="6" customWidth="1"/>
    <col min="3835" max="4081" width="9" style="6"/>
    <col min="4082" max="4082" width="7.75" style="6" customWidth="1"/>
    <col min="4083" max="4083" width="20.75" style="6" customWidth="1"/>
    <col min="4084" max="4084" width="12.875" style="6" customWidth="1"/>
    <col min="4085" max="4085" width="28.125" style="6" customWidth="1"/>
    <col min="4086" max="4086" width="19.375" style="6" customWidth="1"/>
    <col min="4087" max="4087" width="17.125" style="6" customWidth="1"/>
    <col min="4088" max="4088" width="14" style="6" customWidth="1"/>
    <col min="4089" max="4089" width="18.25" style="6" customWidth="1"/>
    <col min="4090" max="4090" width="18.125" style="6" customWidth="1"/>
    <col min="4091" max="4337" width="9" style="6"/>
    <col min="4338" max="4338" width="7.75" style="6" customWidth="1"/>
    <col min="4339" max="4339" width="20.75" style="6" customWidth="1"/>
    <col min="4340" max="4340" width="12.875" style="6" customWidth="1"/>
    <col min="4341" max="4341" width="28.125" style="6" customWidth="1"/>
    <col min="4342" max="4342" width="19.375" style="6" customWidth="1"/>
    <col min="4343" max="4343" width="17.125" style="6" customWidth="1"/>
    <col min="4344" max="4344" width="14" style="6" customWidth="1"/>
    <col min="4345" max="4345" width="18.25" style="6" customWidth="1"/>
    <col min="4346" max="4346" width="18.125" style="6" customWidth="1"/>
    <col min="4347" max="4593" width="9" style="6"/>
    <col min="4594" max="4594" width="7.75" style="6" customWidth="1"/>
    <col min="4595" max="4595" width="20.75" style="6" customWidth="1"/>
    <col min="4596" max="4596" width="12.875" style="6" customWidth="1"/>
    <col min="4597" max="4597" width="28.125" style="6" customWidth="1"/>
    <col min="4598" max="4598" width="19.375" style="6" customWidth="1"/>
    <col min="4599" max="4599" width="17.125" style="6" customWidth="1"/>
    <col min="4600" max="4600" width="14" style="6" customWidth="1"/>
    <col min="4601" max="4601" width="18.25" style="6" customWidth="1"/>
    <col min="4602" max="4602" width="18.125" style="6" customWidth="1"/>
    <col min="4603" max="4849" width="9" style="6"/>
    <col min="4850" max="4850" width="7.75" style="6" customWidth="1"/>
    <col min="4851" max="4851" width="20.75" style="6" customWidth="1"/>
    <col min="4852" max="4852" width="12.875" style="6" customWidth="1"/>
    <col min="4853" max="4853" width="28.125" style="6" customWidth="1"/>
    <col min="4854" max="4854" width="19.375" style="6" customWidth="1"/>
    <col min="4855" max="4855" width="17.125" style="6" customWidth="1"/>
    <col min="4856" max="4856" width="14" style="6" customWidth="1"/>
    <col min="4857" max="4857" width="18.25" style="6" customWidth="1"/>
    <col min="4858" max="4858" width="18.125" style="6" customWidth="1"/>
    <col min="4859" max="5105" width="9" style="6"/>
    <col min="5106" max="5106" width="7.75" style="6" customWidth="1"/>
    <col min="5107" max="5107" width="20.75" style="6" customWidth="1"/>
    <col min="5108" max="5108" width="12.875" style="6" customWidth="1"/>
    <col min="5109" max="5109" width="28.125" style="6" customWidth="1"/>
    <col min="5110" max="5110" width="19.375" style="6" customWidth="1"/>
    <col min="5111" max="5111" width="17.125" style="6" customWidth="1"/>
    <col min="5112" max="5112" width="14" style="6" customWidth="1"/>
    <col min="5113" max="5113" width="18.25" style="6" customWidth="1"/>
    <col min="5114" max="5114" width="18.125" style="6" customWidth="1"/>
    <col min="5115" max="5361" width="9" style="6"/>
    <col min="5362" max="5362" width="7.75" style="6" customWidth="1"/>
    <col min="5363" max="5363" width="20.75" style="6" customWidth="1"/>
    <col min="5364" max="5364" width="12.875" style="6" customWidth="1"/>
    <col min="5365" max="5365" width="28.125" style="6" customWidth="1"/>
    <col min="5366" max="5366" width="19.375" style="6" customWidth="1"/>
    <col min="5367" max="5367" width="17.125" style="6" customWidth="1"/>
    <col min="5368" max="5368" width="14" style="6" customWidth="1"/>
    <col min="5369" max="5369" width="18.25" style="6" customWidth="1"/>
    <col min="5370" max="5370" width="18.125" style="6" customWidth="1"/>
    <col min="5371" max="5617" width="9" style="6"/>
    <col min="5618" max="5618" width="7.75" style="6" customWidth="1"/>
    <col min="5619" max="5619" width="20.75" style="6" customWidth="1"/>
    <col min="5620" max="5620" width="12.875" style="6" customWidth="1"/>
    <col min="5621" max="5621" width="28.125" style="6" customWidth="1"/>
    <col min="5622" max="5622" width="19.375" style="6" customWidth="1"/>
    <col min="5623" max="5623" width="17.125" style="6" customWidth="1"/>
    <col min="5624" max="5624" width="14" style="6" customWidth="1"/>
    <col min="5625" max="5625" width="18.25" style="6" customWidth="1"/>
    <col min="5626" max="5626" width="18.125" style="6" customWidth="1"/>
    <col min="5627" max="5873" width="9" style="6"/>
    <col min="5874" max="5874" width="7.75" style="6" customWidth="1"/>
    <col min="5875" max="5875" width="20.75" style="6" customWidth="1"/>
    <col min="5876" max="5876" width="12.875" style="6" customWidth="1"/>
    <col min="5877" max="5877" width="28.125" style="6" customWidth="1"/>
    <col min="5878" max="5878" width="19.375" style="6" customWidth="1"/>
    <col min="5879" max="5879" width="17.125" style="6" customWidth="1"/>
    <col min="5880" max="5880" width="14" style="6" customWidth="1"/>
    <col min="5881" max="5881" width="18.25" style="6" customWidth="1"/>
    <col min="5882" max="5882" width="18.125" style="6" customWidth="1"/>
    <col min="5883" max="6129" width="9" style="6"/>
    <col min="6130" max="6130" width="7.75" style="6" customWidth="1"/>
    <col min="6131" max="6131" width="20.75" style="6" customWidth="1"/>
    <col min="6132" max="6132" width="12.875" style="6" customWidth="1"/>
    <col min="6133" max="6133" width="28.125" style="6" customWidth="1"/>
    <col min="6134" max="6134" width="19.375" style="6" customWidth="1"/>
    <col min="6135" max="6135" width="17.125" style="6" customWidth="1"/>
    <col min="6136" max="6136" width="14" style="6" customWidth="1"/>
    <col min="6137" max="6137" width="18.25" style="6" customWidth="1"/>
    <col min="6138" max="6138" width="18.125" style="6" customWidth="1"/>
    <col min="6139" max="6385" width="9" style="6"/>
    <col min="6386" max="6386" width="7.75" style="6" customWidth="1"/>
    <col min="6387" max="6387" width="20.75" style="6" customWidth="1"/>
    <col min="6388" max="6388" width="12.875" style="6" customWidth="1"/>
    <col min="6389" max="6389" width="28.125" style="6" customWidth="1"/>
    <col min="6390" max="6390" width="19.375" style="6" customWidth="1"/>
    <col min="6391" max="6391" width="17.125" style="6" customWidth="1"/>
    <col min="6392" max="6392" width="14" style="6" customWidth="1"/>
    <col min="6393" max="6393" width="18.25" style="6" customWidth="1"/>
    <col min="6394" max="6394" width="18.125" style="6" customWidth="1"/>
    <col min="6395" max="6641" width="9" style="6"/>
    <col min="6642" max="6642" width="7.75" style="6" customWidth="1"/>
    <col min="6643" max="6643" width="20.75" style="6" customWidth="1"/>
    <col min="6644" max="6644" width="12.875" style="6" customWidth="1"/>
    <col min="6645" max="6645" width="28.125" style="6" customWidth="1"/>
    <col min="6646" max="6646" width="19.375" style="6" customWidth="1"/>
    <col min="6647" max="6647" width="17.125" style="6" customWidth="1"/>
    <col min="6648" max="6648" width="14" style="6" customWidth="1"/>
    <col min="6649" max="6649" width="18.25" style="6" customWidth="1"/>
    <col min="6650" max="6650" width="18.125" style="6" customWidth="1"/>
    <col min="6651" max="6897" width="9" style="6"/>
    <col min="6898" max="6898" width="7.75" style="6" customWidth="1"/>
    <col min="6899" max="6899" width="20.75" style="6" customWidth="1"/>
    <col min="6900" max="6900" width="12.875" style="6" customWidth="1"/>
    <col min="6901" max="6901" width="28.125" style="6" customWidth="1"/>
    <col min="6902" max="6902" width="19.375" style="6" customWidth="1"/>
    <col min="6903" max="6903" width="17.125" style="6" customWidth="1"/>
    <col min="6904" max="6904" width="14" style="6" customWidth="1"/>
    <col min="6905" max="6905" width="18.25" style="6" customWidth="1"/>
    <col min="6906" max="6906" width="18.125" style="6" customWidth="1"/>
    <col min="6907" max="7153" width="9" style="6"/>
    <col min="7154" max="7154" width="7.75" style="6" customWidth="1"/>
    <col min="7155" max="7155" width="20.75" style="6" customWidth="1"/>
    <col min="7156" max="7156" width="12.875" style="6" customWidth="1"/>
    <col min="7157" max="7157" width="28.125" style="6" customWidth="1"/>
    <col min="7158" max="7158" width="19.375" style="6" customWidth="1"/>
    <col min="7159" max="7159" width="17.125" style="6" customWidth="1"/>
    <col min="7160" max="7160" width="14" style="6" customWidth="1"/>
    <col min="7161" max="7161" width="18.25" style="6" customWidth="1"/>
    <col min="7162" max="7162" width="18.125" style="6" customWidth="1"/>
    <col min="7163" max="7409" width="9" style="6"/>
    <col min="7410" max="7410" width="7.75" style="6" customWidth="1"/>
    <col min="7411" max="7411" width="20.75" style="6" customWidth="1"/>
    <col min="7412" max="7412" width="12.875" style="6" customWidth="1"/>
    <col min="7413" max="7413" width="28.125" style="6" customWidth="1"/>
    <col min="7414" max="7414" width="19.375" style="6" customWidth="1"/>
    <col min="7415" max="7415" width="17.125" style="6" customWidth="1"/>
    <col min="7416" max="7416" width="14" style="6" customWidth="1"/>
    <col min="7417" max="7417" width="18.25" style="6" customWidth="1"/>
    <col min="7418" max="7418" width="18.125" style="6" customWidth="1"/>
    <col min="7419" max="7665" width="9" style="6"/>
    <col min="7666" max="7666" width="7.75" style="6" customWidth="1"/>
    <col min="7667" max="7667" width="20.75" style="6" customWidth="1"/>
    <col min="7668" max="7668" width="12.875" style="6" customWidth="1"/>
    <col min="7669" max="7669" width="28.125" style="6" customWidth="1"/>
    <col min="7670" max="7670" width="19.375" style="6" customWidth="1"/>
    <col min="7671" max="7671" width="17.125" style="6" customWidth="1"/>
    <col min="7672" max="7672" width="14" style="6" customWidth="1"/>
    <col min="7673" max="7673" width="18.25" style="6" customWidth="1"/>
    <col min="7674" max="7674" width="18.125" style="6" customWidth="1"/>
    <col min="7675" max="7921" width="9" style="6"/>
    <col min="7922" max="7922" width="7.75" style="6" customWidth="1"/>
    <col min="7923" max="7923" width="20.75" style="6" customWidth="1"/>
    <col min="7924" max="7924" width="12.875" style="6" customWidth="1"/>
    <col min="7925" max="7925" width="28.125" style="6" customWidth="1"/>
    <col min="7926" max="7926" width="19.375" style="6" customWidth="1"/>
    <col min="7927" max="7927" width="17.125" style="6" customWidth="1"/>
    <col min="7928" max="7928" width="14" style="6" customWidth="1"/>
    <col min="7929" max="7929" width="18.25" style="6" customWidth="1"/>
    <col min="7930" max="7930" width="18.125" style="6" customWidth="1"/>
    <col min="7931" max="8177" width="9" style="6"/>
    <col min="8178" max="8178" width="7.75" style="6" customWidth="1"/>
    <col min="8179" max="8179" width="20.75" style="6" customWidth="1"/>
    <col min="8180" max="8180" width="12.875" style="6" customWidth="1"/>
    <col min="8181" max="8181" width="28.125" style="6" customWidth="1"/>
    <col min="8182" max="8182" width="19.375" style="6" customWidth="1"/>
    <col min="8183" max="8183" width="17.125" style="6" customWidth="1"/>
    <col min="8184" max="8184" width="14" style="6" customWidth="1"/>
    <col min="8185" max="8185" width="18.25" style="6" customWidth="1"/>
    <col min="8186" max="8186" width="18.125" style="6" customWidth="1"/>
    <col min="8187" max="8433" width="9" style="6"/>
    <col min="8434" max="8434" width="7.75" style="6" customWidth="1"/>
    <col min="8435" max="8435" width="20.75" style="6" customWidth="1"/>
    <col min="8436" max="8436" width="12.875" style="6" customWidth="1"/>
    <col min="8437" max="8437" width="28.125" style="6" customWidth="1"/>
    <col min="8438" max="8438" width="19.375" style="6" customWidth="1"/>
    <col min="8439" max="8439" width="17.125" style="6" customWidth="1"/>
    <col min="8440" max="8440" width="14" style="6" customWidth="1"/>
    <col min="8441" max="8441" width="18.25" style="6" customWidth="1"/>
    <col min="8442" max="8442" width="18.125" style="6" customWidth="1"/>
    <col min="8443" max="8689" width="9" style="6"/>
    <col min="8690" max="8690" width="7.75" style="6" customWidth="1"/>
    <col min="8691" max="8691" width="20.75" style="6" customWidth="1"/>
    <col min="8692" max="8692" width="12.875" style="6" customWidth="1"/>
    <col min="8693" max="8693" width="28.125" style="6" customWidth="1"/>
    <col min="8694" max="8694" width="19.375" style="6" customWidth="1"/>
    <col min="8695" max="8695" width="17.125" style="6" customWidth="1"/>
    <col min="8696" max="8696" width="14" style="6" customWidth="1"/>
    <col min="8697" max="8697" width="18.25" style="6" customWidth="1"/>
    <col min="8698" max="8698" width="18.125" style="6" customWidth="1"/>
    <col min="8699" max="8945" width="9" style="6"/>
    <col min="8946" max="8946" width="7.75" style="6" customWidth="1"/>
    <col min="8947" max="8947" width="20.75" style="6" customWidth="1"/>
    <col min="8948" max="8948" width="12.875" style="6" customWidth="1"/>
    <col min="8949" max="8949" width="28.125" style="6" customWidth="1"/>
    <col min="8950" max="8950" width="19.375" style="6" customWidth="1"/>
    <col min="8951" max="8951" width="17.125" style="6" customWidth="1"/>
    <col min="8952" max="8952" width="14" style="6" customWidth="1"/>
    <col min="8953" max="8953" width="18.25" style="6" customWidth="1"/>
    <col min="8954" max="8954" width="18.125" style="6" customWidth="1"/>
    <col min="8955" max="9201" width="9" style="6"/>
    <col min="9202" max="9202" width="7.75" style="6" customWidth="1"/>
    <col min="9203" max="9203" width="20.75" style="6" customWidth="1"/>
    <col min="9204" max="9204" width="12.875" style="6" customWidth="1"/>
    <col min="9205" max="9205" width="28.125" style="6" customWidth="1"/>
    <col min="9206" max="9206" width="19.375" style="6" customWidth="1"/>
    <col min="9207" max="9207" width="17.125" style="6" customWidth="1"/>
    <col min="9208" max="9208" width="14" style="6" customWidth="1"/>
    <col min="9209" max="9209" width="18.25" style="6" customWidth="1"/>
    <col min="9210" max="9210" width="18.125" style="6" customWidth="1"/>
    <col min="9211" max="9457" width="9" style="6"/>
    <col min="9458" max="9458" width="7.75" style="6" customWidth="1"/>
    <col min="9459" max="9459" width="20.75" style="6" customWidth="1"/>
    <col min="9460" max="9460" width="12.875" style="6" customWidth="1"/>
    <col min="9461" max="9461" width="28.125" style="6" customWidth="1"/>
    <col min="9462" max="9462" width="19.375" style="6" customWidth="1"/>
    <col min="9463" max="9463" width="17.125" style="6" customWidth="1"/>
    <col min="9464" max="9464" width="14" style="6" customWidth="1"/>
    <col min="9465" max="9465" width="18.25" style="6" customWidth="1"/>
    <col min="9466" max="9466" width="18.125" style="6" customWidth="1"/>
    <col min="9467" max="9713" width="9" style="6"/>
    <col min="9714" max="9714" width="7.75" style="6" customWidth="1"/>
    <col min="9715" max="9715" width="20.75" style="6" customWidth="1"/>
    <col min="9716" max="9716" width="12.875" style="6" customWidth="1"/>
    <col min="9717" max="9717" width="28.125" style="6" customWidth="1"/>
    <col min="9718" max="9718" width="19.375" style="6" customWidth="1"/>
    <col min="9719" max="9719" width="17.125" style="6" customWidth="1"/>
    <col min="9720" max="9720" width="14" style="6" customWidth="1"/>
    <col min="9721" max="9721" width="18.25" style="6" customWidth="1"/>
    <col min="9722" max="9722" width="18.125" style="6" customWidth="1"/>
    <col min="9723" max="9969" width="9" style="6"/>
    <col min="9970" max="9970" width="7.75" style="6" customWidth="1"/>
    <col min="9971" max="9971" width="20.75" style="6" customWidth="1"/>
    <col min="9972" max="9972" width="12.875" style="6" customWidth="1"/>
    <col min="9973" max="9973" width="28.125" style="6" customWidth="1"/>
    <col min="9974" max="9974" width="19.375" style="6" customWidth="1"/>
    <col min="9975" max="9975" width="17.125" style="6" customWidth="1"/>
    <col min="9976" max="9976" width="14" style="6" customWidth="1"/>
    <col min="9977" max="9977" width="18.25" style="6" customWidth="1"/>
    <col min="9978" max="9978" width="18.125" style="6" customWidth="1"/>
    <col min="9979" max="10225" width="9" style="6"/>
    <col min="10226" max="10226" width="7.75" style="6" customWidth="1"/>
    <col min="10227" max="10227" width="20.75" style="6" customWidth="1"/>
    <col min="10228" max="10228" width="12.875" style="6" customWidth="1"/>
    <col min="10229" max="10229" width="28.125" style="6" customWidth="1"/>
    <col min="10230" max="10230" width="19.375" style="6" customWidth="1"/>
    <col min="10231" max="10231" width="17.125" style="6" customWidth="1"/>
    <col min="10232" max="10232" width="14" style="6" customWidth="1"/>
    <col min="10233" max="10233" width="18.25" style="6" customWidth="1"/>
    <col min="10234" max="10234" width="18.125" style="6" customWidth="1"/>
    <col min="10235" max="10481" width="9" style="6"/>
    <col min="10482" max="10482" width="7.75" style="6" customWidth="1"/>
    <col min="10483" max="10483" width="20.75" style="6" customWidth="1"/>
    <col min="10484" max="10484" width="12.875" style="6" customWidth="1"/>
    <col min="10485" max="10485" width="28.125" style="6" customWidth="1"/>
    <col min="10486" max="10486" width="19.375" style="6" customWidth="1"/>
    <col min="10487" max="10487" width="17.125" style="6" customWidth="1"/>
    <col min="10488" max="10488" width="14" style="6" customWidth="1"/>
    <col min="10489" max="10489" width="18.25" style="6" customWidth="1"/>
    <col min="10490" max="10490" width="18.125" style="6" customWidth="1"/>
    <col min="10491" max="10737" width="9" style="6"/>
    <col min="10738" max="10738" width="7.75" style="6" customWidth="1"/>
    <col min="10739" max="10739" width="20.75" style="6" customWidth="1"/>
    <col min="10740" max="10740" width="12.875" style="6" customWidth="1"/>
    <col min="10741" max="10741" width="28.125" style="6" customWidth="1"/>
    <col min="10742" max="10742" width="19.375" style="6" customWidth="1"/>
    <col min="10743" max="10743" width="17.125" style="6" customWidth="1"/>
    <col min="10744" max="10744" width="14" style="6" customWidth="1"/>
    <col min="10745" max="10745" width="18.25" style="6" customWidth="1"/>
    <col min="10746" max="10746" width="18.125" style="6" customWidth="1"/>
    <col min="10747" max="10993" width="9" style="6"/>
    <col min="10994" max="10994" width="7.75" style="6" customWidth="1"/>
    <col min="10995" max="10995" width="20.75" style="6" customWidth="1"/>
    <col min="10996" max="10996" width="12.875" style="6" customWidth="1"/>
    <col min="10997" max="10997" width="28.125" style="6" customWidth="1"/>
    <col min="10998" max="10998" width="19.375" style="6" customWidth="1"/>
    <col min="10999" max="10999" width="17.125" style="6" customWidth="1"/>
    <col min="11000" max="11000" width="14" style="6" customWidth="1"/>
    <col min="11001" max="11001" width="18.25" style="6" customWidth="1"/>
    <col min="11002" max="11002" width="18.125" style="6" customWidth="1"/>
    <col min="11003" max="11249" width="9" style="6"/>
    <col min="11250" max="11250" width="7.75" style="6" customWidth="1"/>
    <col min="11251" max="11251" width="20.75" style="6" customWidth="1"/>
    <col min="11252" max="11252" width="12.875" style="6" customWidth="1"/>
    <col min="11253" max="11253" width="28.125" style="6" customWidth="1"/>
    <col min="11254" max="11254" width="19.375" style="6" customWidth="1"/>
    <col min="11255" max="11255" width="17.125" style="6" customWidth="1"/>
    <col min="11256" max="11256" width="14" style="6" customWidth="1"/>
    <col min="11257" max="11257" width="18.25" style="6" customWidth="1"/>
    <col min="11258" max="11258" width="18.125" style="6" customWidth="1"/>
    <col min="11259" max="11505" width="9" style="6"/>
    <col min="11506" max="11506" width="7.75" style="6" customWidth="1"/>
    <col min="11507" max="11507" width="20.75" style="6" customWidth="1"/>
    <col min="11508" max="11508" width="12.875" style="6" customWidth="1"/>
    <col min="11509" max="11509" width="28.125" style="6" customWidth="1"/>
    <col min="11510" max="11510" width="19.375" style="6" customWidth="1"/>
    <col min="11511" max="11511" width="17.125" style="6" customWidth="1"/>
    <col min="11512" max="11512" width="14" style="6" customWidth="1"/>
    <col min="11513" max="11513" width="18.25" style="6" customWidth="1"/>
    <col min="11514" max="11514" width="18.125" style="6" customWidth="1"/>
    <col min="11515" max="11761" width="9" style="6"/>
    <col min="11762" max="11762" width="7.75" style="6" customWidth="1"/>
    <col min="11763" max="11763" width="20.75" style="6" customWidth="1"/>
    <col min="11764" max="11764" width="12.875" style="6" customWidth="1"/>
    <col min="11765" max="11765" width="28.125" style="6" customWidth="1"/>
    <col min="11766" max="11766" width="19.375" style="6" customWidth="1"/>
    <col min="11767" max="11767" width="17.125" style="6" customWidth="1"/>
    <col min="11768" max="11768" width="14" style="6" customWidth="1"/>
    <col min="11769" max="11769" width="18.25" style="6" customWidth="1"/>
    <col min="11770" max="11770" width="18.125" style="6" customWidth="1"/>
    <col min="11771" max="12017" width="9" style="6"/>
    <col min="12018" max="12018" width="7.75" style="6" customWidth="1"/>
    <col min="12019" max="12019" width="20.75" style="6" customWidth="1"/>
    <col min="12020" max="12020" width="12.875" style="6" customWidth="1"/>
    <col min="12021" max="12021" width="28.125" style="6" customWidth="1"/>
    <col min="12022" max="12022" width="19.375" style="6" customWidth="1"/>
    <col min="12023" max="12023" width="17.125" style="6" customWidth="1"/>
    <col min="12024" max="12024" width="14" style="6" customWidth="1"/>
    <col min="12025" max="12025" width="18.25" style="6" customWidth="1"/>
    <col min="12026" max="12026" width="18.125" style="6" customWidth="1"/>
    <col min="12027" max="12273" width="9" style="6"/>
    <col min="12274" max="12274" width="7.75" style="6" customWidth="1"/>
    <col min="12275" max="12275" width="20.75" style="6" customWidth="1"/>
    <col min="12276" max="12276" width="12.875" style="6" customWidth="1"/>
    <col min="12277" max="12277" width="28.125" style="6" customWidth="1"/>
    <col min="12278" max="12278" width="19.375" style="6" customWidth="1"/>
    <col min="12279" max="12279" width="17.125" style="6" customWidth="1"/>
    <col min="12280" max="12280" width="14" style="6" customWidth="1"/>
    <col min="12281" max="12281" width="18.25" style="6" customWidth="1"/>
    <col min="12282" max="12282" width="18.125" style="6" customWidth="1"/>
    <col min="12283" max="12529" width="9" style="6"/>
    <col min="12530" max="12530" width="7.75" style="6" customWidth="1"/>
    <col min="12531" max="12531" width="20.75" style="6" customWidth="1"/>
    <col min="12532" max="12532" width="12.875" style="6" customWidth="1"/>
    <col min="12533" max="12533" width="28.125" style="6" customWidth="1"/>
    <col min="12534" max="12534" width="19.375" style="6" customWidth="1"/>
    <col min="12535" max="12535" width="17.125" style="6" customWidth="1"/>
    <col min="12536" max="12536" width="14" style="6" customWidth="1"/>
    <col min="12537" max="12537" width="18.25" style="6" customWidth="1"/>
    <col min="12538" max="12538" width="18.125" style="6" customWidth="1"/>
    <col min="12539" max="12785" width="9" style="6"/>
    <col min="12786" max="12786" width="7.75" style="6" customWidth="1"/>
    <col min="12787" max="12787" width="20.75" style="6" customWidth="1"/>
    <col min="12788" max="12788" width="12.875" style="6" customWidth="1"/>
    <col min="12789" max="12789" width="28.125" style="6" customWidth="1"/>
    <col min="12790" max="12790" width="19.375" style="6" customWidth="1"/>
    <col min="12791" max="12791" width="17.125" style="6" customWidth="1"/>
    <col min="12792" max="12792" width="14" style="6" customWidth="1"/>
    <col min="12793" max="12793" width="18.25" style="6" customWidth="1"/>
    <col min="12794" max="12794" width="18.125" style="6" customWidth="1"/>
    <col min="12795" max="13041" width="9" style="6"/>
    <col min="13042" max="13042" width="7.75" style="6" customWidth="1"/>
    <col min="13043" max="13043" width="20.75" style="6" customWidth="1"/>
    <col min="13044" max="13044" width="12.875" style="6" customWidth="1"/>
    <col min="13045" max="13045" width="28.125" style="6" customWidth="1"/>
    <col min="13046" max="13046" width="19.375" style="6" customWidth="1"/>
    <col min="13047" max="13047" width="17.125" style="6" customWidth="1"/>
    <col min="13048" max="13048" width="14" style="6" customWidth="1"/>
    <col min="13049" max="13049" width="18.25" style="6" customWidth="1"/>
    <col min="13050" max="13050" width="18.125" style="6" customWidth="1"/>
    <col min="13051" max="13297" width="9" style="6"/>
    <col min="13298" max="13298" width="7.75" style="6" customWidth="1"/>
    <col min="13299" max="13299" width="20.75" style="6" customWidth="1"/>
    <col min="13300" max="13300" width="12.875" style="6" customWidth="1"/>
    <col min="13301" max="13301" width="28.125" style="6" customWidth="1"/>
    <col min="13302" max="13302" width="19.375" style="6" customWidth="1"/>
    <col min="13303" max="13303" width="17.125" style="6" customWidth="1"/>
    <col min="13304" max="13304" width="14" style="6" customWidth="1"/>
    <col min="13305" max="13305" width="18.25" style="6" customWidth="1"/>
    <col min="13306" max="13306" width="18.125" style="6" customWidth="1"/>
    <col min="13307" max="13553" width="9" style="6"/>
    <col min="13554" max="13554" width="7.75" style="6" customWidth="1"/>
    <col min="13555" max="13555" width="20.75" style="6" customWidth="1"/>
    <col min="13556" max="13556" width="12.875" style="6" customWidth="1"/>
    <col min="13557" max="13557" width="28.125" style="6" customWidth="1"/>
    <col min="13558" max="13558" width="19.375" style="6" customWidth="1"/>
    <col min="13559" max="13559" width="17.125" style="6" customWidth="1"/>
    <col min="13560" max="13560" width="14" style="6" customWidth="1"/>
    <col min="13561" max="13561" width="18.25" style="6" customWidth="1"/>
    <col min="13562" max="13562" width="18.125" style="6" customWidth="1"/>
    <col min="13563" max="13809" width="9" style="6"/>
    <col min="13810" max="13810" width="7.75" style="6" customWidth="1"/>
    <col min="13811" max="13811" width="20.75" style="6" customWidth="1"/>
    <col min="13812" max="13812" width="12.875" style="6" customWidth="1"/>
    <col min="13813" max="13813" width="28.125" style="6" customWidth="1"/>
    <col min="13814" max="13814" width="19.375" style="6" customWidth="1"/>
    <col min="13815" max="13815" width="17.125" style="6" customWidth="1"/>
    <col min="13816" max="13816" width="14" style="6" customWidth="1"/>
    <col min="13817" max="13817" width="18.25" style="6" customWidth="1"/>
    <col min="13818" max="13818" width="18.125" style="6" customWidth="1"/>
    <col min="13819" max="14065" width="9" style="6"/>
    <col min="14066" max="14066" width="7.75" style="6" customWidth="1"/>
    <col min="14067" max="14067" width="20.75" style="6" customWidth="1"/>
    <col min="14068" max="14068" width="12.875" style="6" customWidth="1"/>
    <col min="14069" max="14069" width="28.125" style="6" customWidth="1"/>
    <col min="14070" max="14070" width="19.375" style="6" customWidth="1"/>
    <col min="14071" max="14071" width="17.125" style="6" customWidth="1"/>
    <col min="14072" max="14072" width="14" style="6" customWidth="1"/>
    <col min="14073" max="14073" width="18.25" style="6" customWidth="1"/>
    <col min="14074" max="14074" width="18.125" style="6" customWidth="1"/>
    <col min="14075" max="14321" width="9" style="6"/>
    <col min="14322" max="14322" width="7.75" style="6" customWidth="1"/>
    <col min="14323" max="14323" width="20.75" style="6" customWidth="1"/>
    <col min="14324" max="14324" width="12.875" style="6" customWidth="1"/>
    <col min="14325" max="14325" width="28.125" style="6" customWidth="1"/>
    <col min="14326" max="14326" width="19.375" style="6" customWidth="1"/>
    <col min="14327" max="14327" width="17.125" style="6" customWidth="1"/>
    <col min="14328" max="14328" width="14" style="6" customWidth="1"/>
    <col min="14329" max="14329" width="18.25" style="6" customWidth="1"/>
    <col min="14330" max="14330" width="18.125" style="6" customWidth="1"/>
    <col min="14331" max="14577" width="9" style="6"/>
    <col min="14578" max="14578" width="7.75" style="6" customWidth="1"/>
    <col min="14579" max="14579" width="20.75" style="6" customWidth="1"/>
    <col min="14580" max="14580" width="12.875" style="6" customWidth="1"/>
    <col min="14581" max="14581" width="28.125" style="6" customWidth="1"/>
    <col min="14582" max="14582" width="19.375" style="6" customWidth="1"/>
    <col min="14583" max="14583" width="17.125" style="6" customWidth="1"/>
    <col min="14584" max="14584" width="14" style="6" customWidth="1"/>
    <col min="14585" max="14585" width="18.25" style="6" customWidth="1"/>
    <col min="14586" max="14586" width="18.125" style="6" customWidth="1"/>
    <col min="14587" max="14833" width="9" style="6"/>
    <col min="14834" max="14834" width="7.75" style="6" customWidth="1"/>
    <col min="14835" max="14835" width="20.75" style="6" customWidth="1"/>
    <col min="14836" max="14836" width="12.875" style="6" customWidth="1"/>
    <col min="14837" max="14837" width="28.125" style="6" customWidth="1"/>
    <col min="14838" max="14838" width="19.375" style="6" customWidth="1"/>
    <col min="14839" max="14839" width="17.125" style="6" customWidth="1"/>
    <col min="14840" max="14840" width="14" style="6" customWidth="1"/>
    <col min="14841" max="14841" width="18.25" style="6" customWidth="1"/>
    <col min="14842" max="14842" width="18.125" style="6" customWidth="1"/>
    <col min="14843" max="15089" width="9" style="6"/>
    <col min="15090" max="15090" width="7.75" style="6" customWidth="1"/>
    <col min="15091" max="15091" width="20.75" style="6" customWidth="1"/>
    <col min="15092" max="15092" width="12.875" style="6" customWidth="1"/>
    <col min="15093" max="15093" width="28.125" style="6" customWidth="1"/>
    <col min="15094" max="15094" width="19.375" style="6" customWidth="1"/>
    <col min="15095" max="15095" width="17.125" style="6" customWidth="1"/>
    <col min="15096" max="15096" width="14" style="6" customWidth="1"/>
    <col min="15097" max="15097" width="18.25" style="6" customWidth="1"/>
    <col min="15098" max="15098" width="18.125" style="6" customWidth="1"/>
    <col min="15099" max="15345" width="9" style="6"/>
    <col min="15346" max="15346" width="7.75" style="6" customWidth="1"/>
    <col min="15347" max="15347" width="20.75" style="6" customWidth="1"/>
    <col min="15348" max="15348" width="12.875" style="6" customWidth="1"/>
    <col min="15349" max="15349" width="28.125" style="6" customWidth="1"/>
    <col min="15350" max="15350" width="19.375" style="6" customWidth="1"/>
    <col min="15351" max="15351" width="17.125" style="6" customWidth="1"/>
    <col min="15352" max="15352" width="14" style="6" customWidth="1"/>
    <col min="15353" max="15353" width="18.25" style="6" customWidth="1"/>
    <col min="15354" max="15354" width="18.125" style="6" customWidth="1"/>
    <col min="15355" max="15601" width="9" style="6"/>
    <col min="15602" max="15602" width="7.75" style="6" customWidth="1"/>
    <col min="15603" max="15603" width="20.75" style="6" customWidth="1"/>
    <col min="15604" max="15604" width="12.875" style="6" customWidth="1"/>
    <col min="15605" max="15605" width="28.125" style="6" customWidth="1"/>
    <col min="15606" max="15606" width="19.375" style="6" customWidth="1"/>
    <col min="15607" max="15607" width="17.125" style="6" customWidth="1"/>
    <col min="15608" max="15608" width="14" style="6" customWidth="1"/>
    <col min="15609" max="15609" width="18.25" style="6" customWidth="1"/>
    <col min="15610" max="15610" width="18.125" style="6" customWidth="1"/>
    <col min="15611" max="15857" width="9" style="6"/>
    <col min="15858" max="15858" width="7.75" style="6" customWidth="1"/>
    <col min="15859" max="15859" width="20.75" style="6" customWidth="1"/>
    <col min="15860" max="15860" width="12.875" style="6" customWidth="1"/>
    <col min="15861" max="15861" width="28.125" style="6" customWidth="1"/>
    <col min="15862" max="15862" width="19.375" style="6" customWidth="1"/>
    <col min="15863" max="15863" width="17.125" style="6" customWidth="1"/>
    <col min="15864" max="15864" width="14" style="6" customWidth="1"/>
    <col min="15865" max="15865" width="18.25" style="6" customWidth="1"/>
    <col min="15866" max="15866" width="18.125" style="6" customWidth="1"/>
    <col min="15867" max="16113" width="9" style="6"/>
    <col min="16114" max="16114" width="7.75" style="6" customWidth="1"/>
    <col min="16115" max="16115" width="20.75" style="6" customWidth="1"/>
    <col min="16116" max="16116" width="12.875" style="6" customWidth="1"/>
    <col min="16117" max="16117" width="28.125" style="6" customWidth="1"/>
    <col min="16118" max="16118" width="19.375" style="6" customWidth="1"/>
    <col min="16119" max="16119" width="17.125" style="6" customWidth="1"/>
    <col min="16120" max="16120" width="14" style="6" customWidth="1"/>
    <col min="16121" max="16121" width="18.25" style="6" customWidth="1"/>
    <col min="16122" max="16122" width="18.125" style="6" customWidth="1"/>
    <col min="16123" max="16384" width="9" style="6"/>
  </cols>
  <sheetData>
    <row r="1" spans="1:5" s="1" customFormat="1" ht="147.6" customHeight="1">
      <c r="A1" s="28" t="s">
        <v>8</v>
      </c>
      <c r="B1" s="28"/>
      <c r="C1" s="28"/>
      <c r="D1" s="28"/>
      <c r="E1" s="28"/>
    </row>
    <row r="2" spans="1:5" s="2" customFormat="1" ht="21">
      <c r="A2" s="13" t="s">
        <v>2</v>
      </c>
      <c r="B2" s="13" t="s">
        <v>4</v>
      </c>
      <c r="C2" s="17" t="s">
        <v>5</v>
      </c>
      <c r="D2" s="17" t="s">
        <v>3</v>
      </c>
      <c r="E2" s="11" t="s">
        <v>0</v>
      </c>
    </row>
    <row r="3" spans="1:5" s="2" customFormat="1" ht="49.5">
      <c r="A3" s="19" t="s">
        <v>24</v>
      </c>
      <c r="B3" s="13">
        <v>7</v>
      </c>
      <c r="C3" s="19" t="s">
        <v>70</v>
      </c>
      <c r="D3" s="24">
        <v>44</v>
      </c>
      <c r="E3" s="11"/>
    </row>
    <row r="4" spans="1:5" s="2" customFormat="1" ht="49.5">
      <c r="A4" s="19" t="s">
        <v>1575</v>
      </c>
      <c r="B4" s="13">
        <v>7</v>
      </c>
      <c r="C4" s="19" t="s">
        <v>1576</v>
      </c>
      <c r="D4" s="24">
        <v>45</v>
      </c>
      <c r="E4" s="11"/>
    </row>
    <row r="5" spans="1:5" s="2" customFormat="1" ht="49.5">
      <c r="A5" s="19" t="s">
        <v>1577</v>
      </c>
      <c r="B5" s="13">
        <v>3</v>
      </c>
      <c r="C5" s="19" t="s">
        <v>1578</v>
      </c>
      <c r="D5" s="24">
        <v>51</v>
      </c>
      <c r="E5" s="11"/>
    </row>
    <row r="6" spans="1:5" s="2" customFormat="1" ht="49.5">
      <c r="A6" s="19" t="s">
        <v>1579</v>
      </c>
      <c r="B6" s="13">
        <v>7</v>
      </c>
      <c r="C6" s="19" t="s">
        <v>1580</v>
      </c>
      <c r="D6" s="24">
        <v>15</v>
      </c>
      <c r="E6" s="11"/>
    </row>
    <row r="7" spans="1:5" s="2" customFormat="1" ht="33">
      <c r="A7" s="19" t="s">
        <v>1581</v>
      </c>
      <c r="B7" s="13">
        <v>4</v>
      </c>
      <c r="C7" s="19" t="s">
        <v>1582</v>
      </c>
      <c r="D7" s="24">
        <v>54</v>
      </c>
      <c r="E7" s="11"/>
    </row>
    <row r="8" spans="1:5" s="2" customFormat="1" ht="66">
      <c r="A8" s="19" t="s">
        <v>1581</v>
      </c>
      <c r="B8" s="13">
        <v>3</v>
      </c>
      <c r="C8" s="19" t="s">
        <v>1583</v>
      </c>
      <c r="D8" s="24">
        <v>27</v>
      </c>
      <c r="E8" s="11"/>
    </row>
    <row r="9" spans="1:5" s="2" customFormat="1" ht="33">
      <c r="A9" s="19" t="s">
        <v>1581</v>
      </c>
      <c r="B9" s="13">
        <v>4</v>
      </c>
      <c r="C9" s="19" t="s">
        <v>1584</v>
      </c>
      <c r="D9" s="24">
        <v>34</v>
      </c>
      <c r="E9" s="11"/>
    </row>
    <row r="10" spans="1:5" s="2" customFormat="1" ht="33">
      <c r="A10" s="19" t="s">
        <v>1585</v>
      </c>
      <c r="B10" s="13">
        <v>4</v>
      </c>
      <c r="C10" s="19" t="s">
        <v>1586</v>
      </c>
      <c r="D10" s="24">
        <v>22</v>
      </c>
      <c r="E10" s="11"/>
    </row>
    <row r="11" spans="1:5" s="2" customFormat="1" ht="33">
      <c r="A11" s="19" t="s">
        <v>1585</v>
      </c>
      <c r="B11" s="13">
        <v>3</v>
      </c>
      <c r="C11" s="19" t="s">
        <v>1587</v>
      </c>
      <c r="D11" s="24">
        <v>24</v>
      </c>
      <c r="E11" s="11"/>
    </row>
    <row r="12" spans="1:5" s="2" customFormat="1" ht="33">
      <c r="A12" s="19" t="s">
        <v>1585</v>
      </c>
      <c r="B12" s="13">
        <v>4</v>
      </c>
      <c r="C12" s="19" t="s">
        <v>1588</v>
      </c>
      <c r="D12" s="24">
        <v>40</v>
      </c>
      <c r="E12" s="11"/>
    </row>
    <row r="13" spans="1:5" s="2" customFormat="1" ht="33">
      <c r="A13" s="19" t="s">
        <v>1589</v>
      </c>
      <c r="B13" s="13">
        <v>4</v>
      </c>
      <c r="C13" s="19" t="s">
        <v>1590</v>
      </c>
      <c r="D13" s="24">
        <v>20</v>
      </c>
      <c r="E13" s="11"/>
    </row>
    <row r="14" spans="1:5" s="2" customFormat="1" ht="33">
      <c r="A14" s="19" t="s">
        <v>1589</v>
      </c>
      <c r="B14" s="13">
        <v>4</v>
      </c>
      <c r="C14" s="19" t="s">
        <v>1591</v>
      </c>
      <c r="D14" s="24">
        <v>59</v>
      </c>
      <c r="E14" s="11"/>
    </row>
    <row r="15" spans="1:5" s="2" customFormat="1" ht="33">
      <c r="A15" s="19" t="s">
        <v>1589</v>
      </c>
      <c r="B15" s="13">
        <v>4</v>
      </c>
      <c r="C15" s="19" t="s">
        <v>1592</v>
      </c>
      <c r="D15" s="24">
        <v>24</v>
      </c>
      <c r="E15" s="11"/>
    </row>
    <row r="16" spans="1:5" s="2" customFormat="1" ht="33">
      <c r="A16" s="19" t="s">
        <v>1589</v>
      </c>
      <c r="B16" s="13">
        <v>4</v>
      </c>
      <c r="C16" s="19" t="s">
        <v>1593</v>
      </c>
      <c r="D16" s="24">
        <v>31</v>
      </c>
      <c r="E16" s="11"/>
    </row>
    <row r="17" spans="1:5" s="2" customFormat="1" ht="33">
      <c r="A17" s="19" t="s">
        <v>1589</v>
      </c>
      <c r="B17" s="13">
        <v>3</v>
      </c>
      <c r="C17" s="19" t="s">
        <v>198</v>
      </c>
      <c r="D17" s="24">
        <v>14</v>
      </c>
      <c r="E17" s="11"/>
    </row>
    <row r="18" spans="1:5" s="2" customFormat="1" ht="49.5">
      <c r="A18" s="19" t="s">
        <v>1589</v>
      </c>
      <c r="B18" s="13">
        <v>3</v>
      </c>
      <c r="C18" s="19" t="s">
        <v>1594</v>
      </c>
      <c r="D18" s="24">
        <v>5</v>
      </c>
      <c r="E18" s="11"/>
    </row>
    <row r="19" spans="1:5" s="2" customFormat="1" ht="33">
      <c r="A19" s="19" t="s">
        <v>1589</v>
      </c>
      <c r="B19" s="13">
        <v>3</v>
      </c>
      <c r="C19" s="19" t="s">
        <v>1595</v>
      </c>
      <c r="D19" s="24">
        <v>26</v>
      </c>
      <c r="E19" s="11"/>
    </row>
    <row r="20" spans="1:5" s="2" customFormat="1" ht="33">
      <c r="A20" s="19" t="s">
        <v>1589</v>
      </c>
      <c r="B20" s="13">
        <v>4</v>
      </c>
      <c r="C20" s="19" t="s">
        <v>1596</v>
      </c>
      <c r="D20" s="24">
        <v>48</v>
      </c>
      <c r="E20" s="11"/>
    </row>
    <row r="21" spans="1:5" s="2" customFormat="1" ht="33">
      <c r="A21" s="19" t="s">
        <v>1589</v>
      </c>
      <c r="B21" s="13">
        <v>4</v>
      </c>
      <c r="C21" s="19" t="s">
        <v>1597</v>
      </c>
      <c r="D21" s="24">
        <v>42</v>
      </c>
      <c r="E21" s="11"/>
    </row>
    <row r="22" spans="1:5" s="2" customFormat="1" ht="33">
      <c r="A22" s="19" t="s">
        <v>1589</v>
      </c>
      <c r="B22" s="13">
        <v>4</v>
      </c>
      <c r="C22" s="19" t="s">
        <v>1598</v>
      </c>
      <c r="D22" s="24">
        <v>16</v>
      </c>
      <c r="E22" s="11"/>
    </row>
    <row r="23" spans="1:5" s="2" customFormat="1" ht="33">
      <c r="A23" s="19" t="s">
        <v>1589</v>
      </c>
      <c r="B23" s="13">
        <v>4</v>
      </c>
      <c r="C23" s="19" t="s">
        <v>1599</v>
      </c>
      <c r="D23" s="24">
        <v>13</v>
      </c>
      <c r="E23" s="11"/>
    </row>
    <row r="24" spans="1:5" s="2" customFormat="1" ht="33">
      <c r="A24" s="19" t="s">
        <v>1589</v>
      </c>
      <c r="B24" s="13">
        <v>4</v>
      </c>
      <c r="C24" s="19" t="s">
        <v>1600</v>
      </c>
      <c r="D24" s="24">
        <v>20</v>
      </c>
      <c r="E24" s="11"/>
    </row>
    <row r="25" spans="1:5" s="2" customFormat="1" ht="33">
      <c r="A25" s="19" t="s">
        <v>1589</v>
      </c>
      <c r="B25" s="13">
        <v>4</v>
      </c>
      <c r="C25" s="19" t="s">
        <v>1601</v>
      </c>
      <c r="D25" s="24">
        <v>25</v>
      </c>
      <c r="E25" s="11"/>
    </row>
    <row r="26" spans="1:5" s="2" customFormat="1" ht="33">
      <c r="A26" s="19" t="s">
        <v>1589</v>
      </c>
      <c r="B26" s="13">
        <v>4</v>
      </c>
      <c r="C26" s="19" t="s">
        <v>1602</v>
      </c>
      <c r="D26" s="24">
        <v>21</v>
      </c>
      <c r="E26" s="11"/>
    </row>
    <row r="27" spans="1:5" s="2" customFormat="1" ht="49.5">
      <c r="A27" s="19" t="s">
        <v>1589</v>
      </c>
      <c r="B27" s="13">
        <v>4</v>
      </c>
      <c r="C27" s="19" t="s">
        <v>1603</v>
      </c>
      <c r="D27" s="24">
        <v>37</v>
      </c>
      <c r="E27" s="11"/>
    </row>
    <row r="28" spans="1:5" s="2" customFormat="1" ht="33">
      <c r="A28" s="19" t="s">
        <v>1589</v>
      </c>
      <c r="B28" s="13">
        <v>4</v>
      </c>
      <c r="C28" s="19" t="s">
        <v>1604</v>
      </c>
      <c r="D28" s="24">
        <v>22</v>
      </c>
      <c r="E28" s="11"/>
    </row>
    <row r="29" spans="1:5" s="2" customFormat="1" ht="33">
      <c r="A29" s="19" t="s">
        <v>1589</v>
      </c>
      <c r="B29" s="13">
        <v>4</v>
      </c>
      <c r="C29" s="19" t="s">
        <v>1604</v>
      </c>
      <c r="D29" s="24">
        <v>28</v>
      </c>
      <c r="E29" s="11"/>
    </row>
    <row r="30" spans="1:5" s="2" customFormat="1" ht="49.5">
      <c r="A30" s="19" t="s">
        <v>1589</v>
      </c>
      <c r="B30" s="13">
        <v>3</v>
      </c>
      <c r="C30" s="19" t="s">
        <v>199</v>
      </c>
      <c r="D30" s="24">
        <v>21</v>
      </c>
      <c r="E30" s="11"/>
    </row>
    <row r="31" spans="1:5" s="2" customFormat="1" ht="33">
      <c r="A31" s="19" t="s">
        <v>1589</v>
      </c>
      <c r="B31" s="13">
        <v>4</v>
      </c>
      <c r="C31" s="19" t="s">
        <v>1605</v>
      </c>
      <c r="D31" s="24">
        <v>18</v>
      </c>
      <c r="E31" s="11"/>
    </row>
    <row r="32" spans="1:5" s="2" customFormat="1" ht="33">
      <c r="A32" s="19" t="s">
        <v>1589</v>
      </c>
      <c r="B32" s="13">
        <v>4</v>
      </c>
      <c r="C32" s="19" t="s">
        <v>1606</v>
      </c>
      <c r="D32" s="24">
        <v>24</v>
      </c>
      <c r="E32" s="11"/>
    </row>
    <row r="33" spans="1:5" s="2" customFormat="1" ht="33">
      <c r="A33" s="19" t="s">
        <v>1589</v>
      </c>
      <c r="B33" s="13">
        <v>4</v>
      </c>
      <c r="C33" s="19" t="s">
        <v>1607</v>
      </c>
      <c r="D33" s="24">
        <v>19</v>
      </c>
      <c r="E33" s="11"/>
    </row>
    <row r="34" spans="1:5" s="2" customFormat="1" ht="33">
      <c r="A34" s="19" t="s">
        <v>1589</v>
      </c>
      <c r="B34" s="13">
        <v>4</v>
      </c>
      <c r="C34" s="19" t="s">
        <v>1608</v>
      </c>
      <c r="D34" s="24">
        <v>26</v>
      </c>
      <c r="E34" s="11"/>
    </row>
    <row r="35" spans="1:5" s="2" customFormat="1" ht="49.5">
      <c r="A35" s="19" t="s">
        <v>1589</v>
      </c>
      <c r="B35" s="13">
        <v>4</v>
      </c>
      <c r="C35" s="19" t="s">
        <v>1609</v>
      </c>
      <c r="D35" s="24">
        <v>17</v>
      </c>
      <c r="E35" s="11"/>
    </row>
    <row r="36" spans="1:5" s="2" customFormat="1" ht="33">
      <c r="A36" s="19" t="s">
        <v>1589</v>
      </c>
      <c r="B36" s="13">
        <v>3</v>
      </c>
      <c r="C36" s="19" t="s">
        <v>1610</v>
      </c>
      <c r="D36" s="24">
        <v>27</v>
      </c>
      <c r="E36" s="11"/>
    </row>
    <row r="37" spans="1:5" s="2" customFormat="1" ht="33">
      <c r="A37" s="19" t="s">
        <v>1589</v>
      </c>
      <c r="B37" s="13">
        <v>4</v>
      </c>
      <c r="C37" s="19" t="s">
        <v>1611</v>
      </c>
      <c r="D37" s="24">
        <v>26</v>
      </c>
      <c r="E37" s="11"/>
    </row>
    <row r="38" spans="1:5" s="2" customFormat="1" ht="33">
      <c r="A38" s="19" t="s">
        <v>1589</v>
      </c>
      <c r="B38" s="13">
        <v>4</v>
      </c>
      <c r="C38" s="19" t="s">
        <v>1611</v>
      </c>
      <c r="D38" s="24">
        <v>21</v>
      </c>
      <c r="E38" s="11"/>
    </row>
    <row r="39" spans="1:5" s="2" customFormat="1" ht="33">
      <c r="A39" s="19" t="s">
        <v>1589</v>
      </c>
      <c r="B39" s="13">
        <v>4</v>
      </c>
      <c r="C39" s="19" t="s">
        <v>1612</v>
      </c>
      <c r="D39" s="24">
        <v>23</v>
      </c>
      <c r="E39" s="11"/>
    </row>
    <row r="40" spans="1:5" s="2" customFormat="1" ht="33">
      <c r="A40" s="19" t="s">
        <v>1589</v>
      </c>
      <c r="B40" s="13">
        <v>4</v>
      </c>
      <c r="C40" s="19" t="s">
        <v>1612</v>
      </c>
      <c r="D40" s="24">
        <v>26</v>
      </c>
      <c r="E40" s="11"/>
    </row>
    <row r="41" spans="1:5" s="2" customFormat="1" ht="33">
      <c r="A41" s="19" t="s">
        <v>1589</v>
      </c>
      <c r="B41" s="13">
        <v>4</v>
      </c>
      <c r="C41" s="19" t="s">
        <v>1613</v>
      </c>
      <c r="D41" s="24">
        <v>21</v>
      </c>
      <c r="E41" s="11"/>
    </row>
    <row r="42" spans="1:5" s="2" customFormat="1" ht="33">
      <c r="A42" s="19" t="s">
        <v>1589</v>
      </c>
      <c r="B42" s="13">
        <v>4</v>
      </c>
      <c r="C42" s="19" t="s">
        <v>1614</v>
      </c>
      <c r="D42" s="24">
        <v>18</v>
      </c>
      <c r="E42" s="11"/>
    </row>
    <row r="43" spans="1:5" s="2" customFormat="1" ht="33">
      <c r="A43" s="19" t="s">
        <v>1589</v>
      </c>
      <c r="B43" s="13">
        <v>4</v>
      </c>
      <c r="C43" s="19" t="s">
        <v>1615</v>
      </c>
      <c r="D43" s="24">
        <v>20</v>
      </c>
      <c r="E43" s="11"/>
    </row>
    <row r="44" spans="1:5" s="2" customFormat="1" ht="33">
      <c r="A44" s="19" t="s">
        <v>1589</v>
      </c>
      <c r="B44" s="13">
        <v>4</v>
      </c>
      <c r="C44" s="19" t="s">
        <v>1616</v>
      </c>
      <c r="D44" s="24">
        <v>69</v>
      </c>
      <c r="E44" s="11"/>
    </row>
    <row r="45" spans="1:5" s="2" customFormat="1" ht="49.5">
      <c r="A45" s="19" t="s">
        <v>1589</v>
      </c>
      <c r="B45" s="13">
        <v>3</v>
      </c>
      <c r="C45" s="19" t="s">
        <v>1617</v>
      </c>
      <c r="D45" s="24">
        <v>39</v>
      </c>
      <c r="E45" s="11"/>
    </row>
    <row r="46" spans="1:5" s="2" customFormat="1" ht="33">
      <c r="A46" s="19" t="s">
        <v>1589</v>
      </c>
      <c r="B46" s="13">
        <v>4</v>
      </c>
      <c r="C46" s="19" t="s">
        <v>1618</v>
      </c>
      <c r="D46" s="24">
        <v>21</v>
      </c>
      <c r="E46" s="11"/>
    </row>
    <row r="47" spans="1:5" s="2" customFormat="1" ht="33">
      <c r="A47" s="19" t="s">
        <v>1589</v>
      </c>
      <c r="B47" s="13">
        <v>4</v>
      </c>
      <c r="C47" s="19" t="s">
        <v>1619</v>
      </c>
      <c r="D47" s="24">
        <v>38</v>
      </c>
      <c r="E47" s="11"/>
    </row>
    <row r="48" spans="1:5" s="2" customFormat="1" ht="33">
      <c r="A48" s="19" t="s">
        <v>1589</v>
      </c>
      <c r="B48" s="13">
        <v>4</v>
      </c>
      <c r="C48" s="19" t="s">
        <v>1620</v>
      </c>
      <c r="D48" s="24">
        <v>20</v>
      </c>
      <c r="E48" s="11"/>
    </row>
    <row r="49" spans="1:5" s="2" customFormat="1" ht="33">
      <c r="A49" s="19" t="s">
        <v>1589</v>
      </c>
      <c r="B49" s="13">
        <v>4</v>
      </c>
      <c r="C49" s="19" t="s">
        <v>1621</v>
      </c>
      <c r="D49" s="24">
        <v>9</v>
      </c>
      <c r="E49" s="11"/>
    </row>
    <row r="50" spans="1:5" s="2" customFormat="1" ht="33">
      <c r="A50" s="19" t="s">
        <v>1589</v>
      </c>
      <c r="B50" s="13">
        <v>4</v>
      </c>
      <c r="C50" s="19" t="s">
        <v>1621</v>
      </c>
      <c r="D50" s="24">
        <v>23</v>
      </c>
      <c r="E50" s="11"/>
    </row>
    <row r="51" spans="1:5" s="2" customFormat="1" ht="33">
      <c r="A51" s="19" t="s">
        <v>1589</v>
      </c>
      <c r="B51" s="13">
        <v>4</v>
      </c>
      <c r="C51" s="19" t="s">
        <v>1622</v>
      </c>
      <c r="D51" s="24">
        <v>24</v>
      </c>
      <c r="E51" s="11"/>
    </row>
    <row r="52" spans="1:5" s="2" customFormat="1" ht="49.5">
      <c r="A52" s="19" t="s">
        <v>1589</v>
      </c>
      <c r="B52" s="13">
        <v>3</v>
      </c>
      <c r="C52" s="19" t="s">
        <v>1623</v>
      </c>
      <c r="D52" s="24">
        <v>29</v>
      </c>
      <c r="E52" s="11"/>
    </row>
    <row r="53" spans="1:5" s="2" customFormat="1" ht="33">
      <c r="A53" s="19" t="s">
        <v>1589</v>
      </c>
      <c r="B53" s="13">
        <v>3</v>
      </c>
      <c r="C53" s="19" t="s">
        <v>1624</v>
      </c>
      <c r="D53" s="24">
        <v>8</v>
      </c>
      <c r="E53" s="11"/>
    </row>
    <row r="54" spans="1:5" s="2" customFormat="1" ht="33">
      <c r="A54" s="19" t="s">
        <v>1589</v>
      </c>
      <c r="B54" s="13">
        <v>3</v>
      </c>
      <c r="C54" s="19" t="s">
        <v>1624</v>
      </c>
      <c r="D54" s="24">
        <v>24</v>
      </c>
      <c r="E54" s="11"/>
    </row>
    <row r="55" spans="1:5" s="2" customFormat="1" ht="33">
      <c r="A55" s="19" t="s">
        <v>1589</v>
      </c>
      <c r="B55" s="13">
        <v>3</v>
      </c>
      <c r="C55" s="19" t="s">
        <v>1625</v>
      </c>
      <c r="D55" s="24">
        <v>23</v>
      </c>
      <c r="E55" s="11"/>
    </row>
    <row r="56" spans="1:5" s="2" customFormat="1" ht="33">
      <c r="A56" s="19" t="s">
        <v>1589</v>
      </c>
      <c r="B56" s="13">
        <v>3</v>
      </c>
      <c r="C56" s="19" t="s">
        <v>1625</v>
      </c>
      <c r="D56" s="24">
        <v>32</v>
      </c>
      <c r="E56" s="11"/>
    </row>
    <row r="57" spans="1:5" s="2" customFormat="1" ht="33">
      <c r="A57" s="19" t="s">
        <v>1589</v>
      </c>
      <c r="B57" s="13">
        <v>3</v>
      </c>
      <c r="C57" s="19" t="s">
        <v>1626</v>
      </c>
      <c r="D57" s="24">
        <v>13</v>
      </c>
      <c r="E57" s="11"/>
    </row>
    <row r="58" spans="1:5" s="2" customFormat="1" ht="33">
      <c r="A58" s="19" t="s">
        <v>1589</v>
      </c>
      <c r="B58" s="13">
        <v>4</v>
      </c>
      <c r="C58" s="19" t="s">
        <v>1627</v>
      </c>
      <c r="D58" s="24">
        <v>23</v>
      </c>
      <c r="E58" s="11"/>
    </row>
    <row r="59" spans="1:5" s="2" customFormat="1" ht="33">
      <c r="A59" s="19" t="s">
        <v>1589</v>
      </c>
      <c r="B59" s="13">
        <v>4</v>
      </c>
      <c r="C59" s="19" t="s">
        <v>1628</v>
      </c>
      <c r="D59" s="24">
        <v>15</v>
      </c>
      <c r="E59" s="11"/>
    </row>
    <row r="60" spans="1:5" s="2" customFormat="1" ht="33">
      <c r="A60" s="19" t="s">
        <v>1589</v>
      </c>
      <c r="B60" s="13">
        <v>4</v>
      </c>
      <c r="C60" s="19" t="s">
        <v>1629</v>
      </c>
      <c r="D60" s="24">
        <v>20</v>
      </c>
      <c r="E60" s="11"/>
    </row>
    <row r="61" spans="1:5" s="2" customFormat="1" ht="49.5">
      <c r="A61" s="19" t="s">
        <v>1589</v>
      </c>
      <c r="B61" s="13" t="s">
        <v>177</v>
      </c>
      <c r="C61" s="19" t="s">
        <v>1630</v>
      </c>
      <c r="D61" s="24">
        <v>46</v>
      </c>
      <c r="E61" s="11"/>
    </row>
    <row r="62" spans="1:5" s="2" customFormat="1" ht="33">
      <c r="A62" s="19" t="s">
        <v>1589</v>
      </c>
      <c r="B62" s="13">
        <v>3</v>
      </c>
      <c r="C62" s="19" t="s">
        <v>1631</v>
      </c>
      <c r="D62" s="24">
        <v>6</v>
      </c>
      <c r="E62" s="11"/>
    </row>
    <row r="63" spans="1:5" s="2" customFormat="1" ht="33">
      <c r="A63" s="19" t="s">
        <v>1589</v>
      </c>
      <c r="B63" s="13">
        <v>3</v>
      </c>
      <c r="C63" s="19" t="s">
        <v>1632</v>
      </c>
      <c r="D63" s="24">
        <v>29</v>
      </c>
      <c r="E63" s="11"/>
    </row>
    <row r="64" spans="1:5" s="2" customFormat="1" ht="49.5">
      <c r="A64" s="19" t="s">
        <v>1589</v>
      </c>
      <c r="B64" s="13">
        <v>3</v>
      </c>
      <c r="C64" s="19" t="s">
        <v>1633</v>
      </c>
      <c r="D64" s="24">
        <v>12</v>
      </c>
      <c r="E64" s="11"/>
    </row>
    <row r="65" spans="1:5" s="2" customFormat="1" ht="49.5">
      <c r="A65" s="19" t="s">
        <v>1589</v>
      </c>
      <c r="B65" s="13">
        <v>3</v>
      </c>
      <c r="C65" s="19" t="s">
        <v>1634</v>
      </c>
      <c r="D65" s="24">
        <v>18</v>
      </c>
      <c r="E65" s="11"/>
    </row>
    <row r="66" spans="1:5" s="2" customFormat="1" ht="33">
      <c r="A66" s="19" t="s">
        <v>1589</v>
      </c>
      <c r="B66" s="13">
        <v>4</v>
      </c>
      <c r="C66" s="19" t="s">
        <v>1635</v>
      </c>
      <c r="D66" s="24">
        <v>23</v>
      </c>
      <c r="E66" s="11"/>
    </row>
    <row r="67" spans="1:5" s="2" customFormat="1" ht="33">
      <c r="A67" s="19" t="s">
        <v>1589</v>
      </c>
      <c r="B67" s="13">
        <v>4</v>
      </c>
      <c r="C67" s="19" t="s">
        <v>1636</v>
      </c>
      <c r="D67" s="24">
        <v>50</v>
      </c>
      <c r="E67" s="11"/>
    </row>
    <row r="68" spans="1:5" s="2" customFormat="1" ht="33">
      <c r="A68" s="19" t="s">
        <v>1589</v>
      </c>
      <c r="B68" s="13">
        <v>6</v>
      </c>
      <c r="C68" s="19" t="s">
        <v>1637</v>
      </c>
      <c r="D68" s="24">
        <v>8</v>
      </c>
      <c r="E68" s="11"/>
    </row>
    <row r="69" spans="1:5" s="2" customFormat="1" ht="33">
      <c r="A69" s="19" t="s">
        <v>344</v>
      </c>
      <c r="B69" s="13">
        <v>4</v>
      </c>
      <c r="C69" s="19" t="s">
        <v>345</v>
      </c>
      <c r="D69" s="24">
        <v>10</v>
      </c>
      <c r="E69" s="11"/>
    </row>
    <row r="70" spans="1:5" s="2" customFormat="1" ht="33">
      <c r="A70" s="19" t="s">
        <v>344</v>
      </c>
      <c r="B70" s="13">
        <v>4</v>
      </c>
      <c r="C70" s="19" t="s">
        <v>345</v>
      </c>
      <c r="D70" s="24">
        <v>10</v>
      </c>
      <c r="E70" s="11"/>
    </row>
    <row r="71" spans="1:5" s="2" customFormat="1" ht="33">
      <c r="A71" s="19" t="s">
        <v>344</v>
      </c>
      <c r="B71" s="13">
        <v>4</v>
      </c>
      <c r="C71" s="19" t="s">
        <v>345</v>
      </c>
      <c r="D71" s="24">
        <v>10</v>
      </c>
      <c r="E71" s="11"/>
    </row>
    <row r="72" spans="1:5" s="2" customFormat="1" ht="49.5">
      <c r="A72" s="19" t="s">
        <v>1638</v>
      </c>
      <c r="B72" s="13">
        <v>4</v>
      </c>
      <c r="C72" s="19" t="s">
        <v>1639</v>
      </c>
      <c r="D72" s="24">
        <v>29</v>
      </c>
      <c r="E72" s="11"/>
    </row>
    <row r="73" spans="1:5" s="3" customFormat="1" ht="49.5">
      <c r="A73" s="19" t="s">
        <v>1640</v>
      </c>
      <c r="B73" s="13">
        <v>4</v>
      </c>
      <c r="C73" s="19" t="s">
        <v>1639</v>
      </c>
      <c r="D73" s="24">
        <v>30</v>
      </c>
      <c r="E73" s="11"/>
    </row>
    <row r="74" spans="1:5" ht="49.5">
      <c r="A74" s="19" t="s">
        <v>1641</v>
      </c>
      <c r="B74" s="13">
        <v>4</v>
      </c>
      <c r="C74" s="19" t="s">
        <v>1642</v>
      </c>
      <c r="D74" s="24">
        <v>32</v>
      </c>
      <c r="E74" s="11"/>
    </row>
    <row r="75" spans="1:5" ht="49.5">
      <c r="A75" s="19" t="s">
        <v>1643</v>
      </c>
      <c r="B75" s="13">
        <v>4</v>
      </c>
      <c r="C75" s="19" t="s">
        <v>1644</v>
      </c>
      <c r="D75" s="24">
        <v>29</v>
      </c>
      <c r="E75" s="11"/>
    </row>
    <row r="76" spans="1:5" s="3" customFormat="1" ht="21">
      <c r="A76" s="20"/>
      <c r="B76" s="4"/>
      <c r="C76" s="5" t="s">
        <v>587</v>
      </c>
      <c r="D76" s="21">
        <f>SUM(D3:D75)</f>
        <v>1886</v>
      </c>
      <c r="E76" s="4"/>
    </row>
    <row r="77" spans="1:5" ht="66.599999999999994" customHeight="1">
      <c r="A77" s="29" t="s">
        <v>1887</v>
      </c>
      <c r="B77" s="29"/>
      <c r="C77" s="29"/>
      <c r="D77" s="29"/>
      <c r="E77" s="29"/>
    </row>
  </sheetData>
  <mergeCells count="2">
    <mergeCell ref="A1:E1"/>
    <mergeCell ref="A77:E77"/>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5"/>
  <sheetViews>
    <sheetView zoomScale="88" zoomScaleNormal="88" workbookViewId="0">
      <selection activeCell="A2" sqref="A2:XFD2"/>
    </sheetView>
  </sheetViews>
  <sheetFormatPr defaultColWidth="9" defaultRowHeight="16.5"/>
  <cols>
    <col min="1" max="1" width="34.25" style="7" customWidth="1"/>
    <col min="2" max="2" width="11.375" style="7" bestFit="1" customWidth="1"/>
    <col min="3" max="3" width="59.625" style="8" customWidth="1"/>
    <col min="4" max="4" width="15.875" style="9" customWidth="1"/>
    <col min="5" max="5" width="22.625" style="6" customWidth="1"/>
    <col min="6" max="225" width="9" style="6"/>
    <col min="226" max="226" width="7.75" style="6" customWidth="1"/>
    <col min="227" max="227" width="20.75" style="6" customWidth="1"/>
    <col min="228" max="228" width="12.875" style="6" customWidth="1"/>
    <col min="229" max="229" width="28.125" style="6" customWidth="1"/>
    <col min="230" max="230" width="19.375" style="6" customWidth="1"/>
    <col min="231" max="231" width="17.125" style="6" customWidth="1"/>
    <col min="232" max="232" width="14" style="6" customWidth="1"/>
    <col min="233" max="233" width="18.25" style="6" customWidth="1"/>
    <col min="234" max="234" width="18.125" style="6" customWidth="1"/>
    <col min="235" max="481" width="9" style="6"/>
    <col min="482" max="482" width="7.75" style="6" customWidth="1"/>
    <col min="483" max="483" width="20.75" style="6" customWidth="1"/>
    <col min="484" max="484" width="12.875" style="6" customWidth="1"/>
    <col min="485" max="485" width="28.125" style="6" customWidth="1"/>
    <col min="486" max="486" width="19.375" style="6" customWidth="1"/>
    <col min="487" max="487" width="17.125" style="6" customWidth="1"/>
    <col min="488" max="488" width="14" style="6" customWidth="1"/>
    <col min="489" max="489" width="18.25" style="6" customWidth="1"/>
    <col min="490" max="490" width="18.125" style="6" customWidth="1"/>
    <col min="491" max="737" width="9" style="6"/>
    <col min="738" max="738" width="7.75" style="6" customWidth="1"/>
    <col min="739" max="739" width="20.75" style="6" customWidth="1"/>
    <col min="740" max="740" width="12.875" style="6" customWidth="1"/>
    <col min="741" max="741" width="28.125" style="6" customWidth="1"/>
    <col min="742" max="742" width="19.375" style="6" customWidth="1"/>
    <col min="743" max="743" width="17.125" style="6" customWidth="1"/>
    <col min="744" max="744" width="14" style="6" customWidth="1"/>
    <col min="745" max="745" width="18.25" style="6" customWidth="1"/>
    <col min="746" max="746" width="18.125" style="6" customWidth="1"/>
    <col min="747" max="993" width="9" style="6"/>
    <col min="994" max="994" width="7.75" style="6" customWidth="1"/>
    <col min="995" max="995" width="20.75" style="6" customWidth="1"/>
    <col min="996" max="996" width="12.875" style="6" customWidth="1"/>
    <col min="997" max="997" width="28.125" style="6" customWidth="1"/>
    <col min="998" max="998" width="19.375" style="6" customWidth="1"/>
    <col min="999" max="999" width="17.125" style="6" customWidth="1"/>
    <col min="1000" max="1000" width="14" style="6" customWidth="1"/>
    <col min="1001" max="1001" width="18.25" style="6" customWidth="1"/>
    <col min="1002" max="1002" width="18.125" style="6" customWidth="1"/>
    <col min="1003" max="1249" width="9" style="6"/>
    <col min="1250" max="1250" width="7.75" style="6" customWidth="1"/>
    <col min="1251" max="1251" width="20.75" style="6" customWidth="1"/>
    <col min="1252" max="1252" width="12.875" style="6" customWidth="1"/>
    <col min="1253" max="1253" width="28.125" style="6" customWidth="1"/>
    <col min="1254" max="1254" width="19.375" style="6" customWidth="1"/>
    <col min="1255" max="1255" width="17.125" style="6" customWidth="1"/>
    <col min="1256" max="1256" width="14" style="6" customWidth="1"/>
    <col min="1257" max="1257" width="18.25" style="6" customWidth="1"/>
    <col min="1258" max="1258" width="18.125" style="6" customWidth="1"/>
    <col min="1259" max="1505" width="9" style="6"/>
    <col min="1506" max="1506" width="7.75" style="6" customWidth="1"/>
    <col min="1507" max="1507" width="20.75" style="6" customWidth="1"/>
    <col min="1508" max="1508" width="12.875" style="6" customWidth="1"/>
    <col min="1509" max="1509" width="28.125" style="6" customWidth="1"/>
    <col min="1510" max="1510" width="19.375" style="6" customWidth="1"/>
    <col min="1511" max="1511" width="17.125" style="6" customWidth="1"/>
    <col min="1512" max="1512" width="14" style="6" customWidth="1"/>
    <col min="1513" max="1513" width="18.25" style="6" customWidth="1"/>
    <col min="1514" max="1514" width="18.125" style="6" customWidth="1"/>
    <col min="1515" max="1761" width="9" style="6"/>
    <col min="1762" max="1762" width="7.75" style="6" customWidth="1"/>
    <col min="1763" max="1763" width="20.75" style="6" customWidth="1"/>
    <col min="1764" max="1764" width="12.875" style="6" customWidth="1"/>
    <col min="1765" max="1765" width="28.125" style="6" customWidth="1"/>
    <col min="1766" max="1766" width="19.375" style="6" customWidth="1"/>
    <col min="1767" max="1767" width="17.125" style="6" customWidth="1"/>
    <col min="1768" max="1768" width="14" style="6" customWidth="1"/>
    <col min="1769" max="1769" width="18.25" style="6" customWidth="1"/>
    <col min="1770" max="1770" width="18.125" style="6" customWidth="1"/>
    <col min="1771" max="2017" width="9" style="6"/>
    <col min="2018" max="2018" width="7.75" style="6" customWidth="1"/>
    <col min="2019" max="2019" width="20.75" style="6" customWidth="1"/>
    <col min="2020" max="2020" width="12.875" style="6" customWidth="1"/>
    <col min="2021" max="2021" width="28.125" style="6" customWidth="1"/>
    <col min="2022" max="2022" width="19.375" style="6" customWidth="1"/>
    <col min="2023" max="2023" width="17.125" style="6" customWidth="1"/>
    <col min="2024" max="2024" width="14" style="6" customWidth="1"/>
    <col min="2025" max="2025" width="18.25" style="6" customWidth="1"/>
    <col min="2026" max="2026" width="18.125" style="6" customWidth="1"/>
    <col min="2027" max="2273" width="9" style="6"/>
    <col min="2274" max="2274" width="7.75" style="6" customWidth="1"/>
    <col min="2275" max="2275" width="20.75" style="6" customWidth="1"/>
    <col min="2276" max="2276" width="12.875" style="6" customWidth="1"/>
    <col min="2277" max="2277" width="28.125" style="6" customWidth="1"/>
    <col min="2278" max="2278" width="19.375" style="6" customWidth="1"/>
    <col min="2279" max="2279" width="17.125" style="6" customWidth="1"/>
    <col min="2280" max="2280" width="14" style="6" customWidth="1"/>
    <col min="2281" max="2281" width="18.25" style="6" customWidth="1"/>
    <col min="2282" max="2282" width="18.125" style="6" customWidth="1"/>
    <col min="2283" max="2529" width="9" style="6"/>
    <col min="2530" max="2530" width="7.75" style="6" customWidth="1"/>
    <col min="2531" max="2531" width="20.75" style="6" customWidth="1"/>
    <col min="2532" max="2532" width="12.875" style="6" customWidth="1"/>
    <col min="2533" max="2533" width="28.125" style="6" customWidth="1"/>
    <col min="2534" max="2534" width="19.375" style="6" customWidth="1"/>
    <col min="2535" max="2535" width="17.125" style="6" customWidth="1"/>
    <col min="2536" max="2536" width="14" style="6" customWidth="1"/>
    <col min="2537" max="2537" width="18.25" style="6" customWidth="1"/>
    <col min="2538" max="2538" width="18.125" style="6" customWidth="1"/>
    <col min="2539" max="2785" width="9" style="6"/>
    <col min="2786" max="2786" width="7.75" style="6" customWidth="1"/>
    <col min="2787" max="2787" width="20.75" style="6" customWidth="1"/>
    <col min="2788" max="2788" width="12.875" style="6" customWidth="1"/>
    <col min="2789" max="2789" width="28.125" style="6" customWidth="1"/>
    <col min="2790" max="2790" width="19.375" style="6" customWidth="1"/>
    <col min="2791" max="2791" width="17.125" style="6" customWidth="1"/>
    <col min="2792" max="2792" width="14" style="6" customWidth="1"/>
    <col min="2793" max="2793" width="18.25" style="6" customWidth="1"/>
    <col min="2794" max="2794" width="18.125" style="6" customWidth="1"/>
    <col min="2795" max="3041" width="9" style="6"/>
    <col min="3042" max="3042" width="7.75" style="6" customWidth="1"/>
    <col min="3043" max="3043" width="20.75" style="6" customWidth="1"/>
    <col min="3044" max="3044" width="12.875" style="6" customWidth="1"/>
    <col min="3045" max="3045" width="28.125" style="6" customWidth="1"/>
    <col min="3046" max="3046" width="19.375" style="6" customWidth="1"/>
    <col min="3047" max="3047" width="17.125" style="6" customWidth="1"/>
    <col min="3048" max="3048" width="14" style="6" customWidth="1"/>
    <col min="3049" max="3049" width="18.25" style="6" customWidth="1"/>
    <col min="3050" max="3050" width="18.125" style="6" customWidth="1"/>
    <col min="3051" max="3297" width="9" style="6"/>
    <col min="3298" max="3298" width="7.75" style="6" customWidth="1"/>
    <col min="3299" max="3299" width="20.75" style="6" customWidth="1"/>
    <col min="3300" max="3300" width="12.875" style="6" customWidth="1"/>
    <col min="3301" max="3301" width="28.125" style="6" customWidth="1"/>
    <col min="3302" max="3302" width="19.375" style="6" customWidth="1"/>
    <col min="3303" max="3303" width="17.125" style="6" customWidth="1"/>
    <col min="3304" max="3304" width="14" style="6" customWidth="1"/>
    <col min="3305" max="3305" width="18.25" style="6" customWidth="1"/>
    <col min="3306" max="3306" width="18.125" style="6" customWidth="1"/>
    <col min="3307" max="3553" width="9" style="6"/>
    <col min="3554" max="3554" width="7.75" style="6" customWidth="1"/>
    <col min="3555" max="3555" width="20.75" style="6" customWidth="1"/>
    <col min="3556" max="3556" width="12.875" style="6" customWidth="1"/>
    <col min="3557" max="3557" width="28.125" style="6" customWidth="1"/>
    <col min="3558" max="3558" width="19.375" style="6" customWidth="1"/>
    <col min="3559" max="3559" width="17.125" style="6" customWidth="1"/>
    <col min="3560" max="3560" width="14" style="6" customWidth="1"/>
    <col min="3561" max="3561" width="18.25" style="6" customWidth="1"/>
    <col min="3562" max="3562" width="18.125" style="6" customWidth="1"/>
    <col min="3563" max="3809" width="9" style="6"/>
    <col min="3810" max="3810" width="7.75" style="6" customWidth="1"/>
    <col min="3811" max="3811" width="20.75" style="6" customWidth="1"/>
    <col min="3812" max="3812" width="12.875" style="6" customWidth="1"/>
    <col min="3813" max="3813" width="28.125" style="6" customWidth="1"/>
    <col min="3814" max="3814" width="19.375" style="6" customWidth="1"/>
    <col min="3815" max="3815" width="17.125" style="6" customWidth="1"/>
    <col min="3816" max="3816" width="14" style="6" customWidth="1"/>
    <col min="3817" max="3817" width="18.25" style="6" customWidth="1"/>
    <col min="3818" max="3818" width="18.125" style="6" customWidth="1"/>
    <col min="3819" max="4065" width="9" style="6"/>
    <col min="4066" max="4066" width="7.75" style="6" customWidth="1"/>
    <col min="4067" max="4067" width="20.75" style="6" customWidth="1"/>
    <col min="4068" max="4068" width="12.875" style="6" customWidth="1"/>
    <col min="4069" max="4069" width="28.125" style="6" customWidth="1"/>
    <col min="4070" max="4070" width="19.375" style="6" customWidth="1"/>
    <col min="4071" max="4071" width="17.125" style="6" customWidth="1"/>
    <col min="4072" max="4072" width="14" style="6" customWidth="1"/>
    <col min="4073" max="4073" width="18.25" style="6" customWidth="1"/>
    <col min="4074" max="4074" width="18.125" style="6" customWidth="1"/>
    <col min="4075" max="4321" width="9" style="6"/>
    <col min="4322" max="4322" width="7.75" style="6" customWidth="1"/>
    <col min="4323" max="4323" width="20.75" style="6" customWidth="1"/>
    <col min="4324" max="4324" width="12.875" style="6" customWidth="1"/>
    <col min="4325" max="4325" width="28.125" style="6" customWidth="1"/>
    <col min="4326" max="4326" width="19.375" style="6" customWidth="1"/>
    <col min="4327" max="4327" width="17.125" style="6" customWidth="1"/>
    <col min="4328" max="4328" width="14" style="6" customWidth="1"/>
    <col min="4329" max="4329" width="18.25" style="6" customWidth="1"/>
    <col min="4330" max="4330" width="18.125" style="6" customWidth="1"/>
    <col min="4331" max="4577" width="9" style="6"/>
    <col min="4578" max="4578" width="7.75" style="6" customWidth="1"/>
    <col min="4579" max="4579" width="20.75" style="6" customWidth="1"/>
    <col min="4580" max="4580" width="12.875" style="6" customWidth="1"/>
    <col min="4581" max="4581" width="28.125" style="6" customWidth="1"/>
    <col min="4582" max="4582" width="19.375" style="6" customWidth="1"/>
    <col min="4583" max="4583" width="17.125" style="6" customWidth="1"/>
    <col min="4584" max="4584" width="14" style="6" customWidth="1"/>
    <col min="4585" max="4585" width="18.25" style="6" customWidth="1"/>
    <col min="4586" max="4586" width="18.125" style="6" customWidth="1"/>
    <col min="4587" max="4833" width="9" style="6"/>
    <col min="4834" max="4834" width="7.75" style="6" customWidth="1"/>
    <col min="4835" max="4835" width="20.75" style="6" customWidth="1"/>
    <col min="4836" max="4836" width="12.875" style="6" customWidth="1"/>
    <col min="4837" max="4837" width="28.125" style="6" customWidth="1"/>
    <col min="4838" max="4838" width="19.375" style="6" customWidth="1"/>
    <col min="4839" max="4839" width="17.125" style="6" customWidth="1"/>
    <col min="4840" max="4840" width="14" style="6" customWidth="1"/>
    <col min="4841" max="4841" width="18.25" style="6" customWidth="1"/>
    <col min="4842" max="4842" width="18.125" style="6" customWidth="1"/>
    <col min="4843" max="5089" width="9" style="6"/>
    <col min="5090" max="5090" width="7.75" style="6" customWidth="1"/>
    <col min="5091" max="5091" width="20.75" style="6" customWidth="1"/>
    <col min="5092" max="5092" width="12.875" style="6" customWidth="1"/>
    <col min="5093" max="5093" width="28.125" style="6" customWidth="1"/>
    <col min="5094" max="5094" width="19.375" style="6" customWidth="1"/>
    <col min="5095" max="5095" width="17.125" style="6" customWidth="1"/>
    <col min="5096" max="5096" width="14" style="6" customWidth="1"/>
    <col min="5097" max="5097" width="18.25" style="6" customWidth="1"/>
    <col min="5098" max="5098" width="18.125" style="6" customWidth="1"/>
    <col min="5099" max="5345" width="9" style="6"/>
    <col min="5346" max="5346" width="7.75" style="6" customWidth="1"/>
    <col min="5347" max="5347" width="20.75" style="6" customWidth="1"/>
    <col min="5348" max="5348" width="12.875" style="6" customWidth="1"/>
    <col min="5349" max="5349" width="28.125" style="6" customWidth="1"/>
    <col min="5350" max="5350" width="19.375" style="6" customWidth="1"/>
    <col min="5351" max="5351" width="17.125" style="6" customWidth="1"/>
    <col min="5352" max="5352" width="14" style="6" customWidth="1"/>
    <col min="5353" max="5353" width="18.25" style="6" customWidth="1"/>
    <col min="5354" max="5354" width="18.125" style="6" customWidth="1"/>
    <col min="5355" max="5601" width="9" style="6"/>
    <col min="5602" max="5602" width="7.75" style="6" customWidth="1"/>
    <col min="5603" max="5603" width="20.75" style="6" customWidth="1"/>
    <col min="5604" max="5604" width="12.875" style="6" customWidth="1"/>
    <col min="5605" max="5605" width="28.125" style="6" customWidth="1"/>
    <col min="5606" max="5606" width="19.375" style="6" customWidth="1"/>
    <col min="5607" max="5607" width="17.125" style="6" customWidth="1"/>
    <col min="5608" max="5608" width="14" style="6" customWidth="1"/>
    <col min="5609" max="5609" width="18.25" style="6" customWidth="1"/>
    <col min="5610" max="5610" width="18.125" style="6" customWidth="1"/>
    <col min="5611" max="5857" width="9" style="6"/>
    <col min="5858" max="5858" width="7.75" style="6" customWidth="1"/>
    <col min="5859" max="5859" width="20.75" style="6" customWidth="1"/>
    <col min="5860" max="5860" width="12.875" style="6" customWidth="1"/>
    <col min="5861" max="5861" width="28.125" style="6" customWidth="1"/>
    <col min="5862" max="5862" width="19.375" style="6" customWidth="1"/>
    <col min="5863" max="5863" width="17.125" style="6" customWidth="1"/>
    <col min="5864" max="5864" width="14" style="6" customWidth="1"/>
    <col min="5865" max="5865" width="18.25" style="6" customWidth="1"/>
    <col min="5866" max="5866" width="18.125" style="6" customWidth="1"/>
    <col min="5867" max="6113" width="9" style="6"/>
    <col min="6114" max="6114" width="7.75" style="6" customWidth="1"/>
    <col min="6115" max="6115" width="20.75" style="6" customWidth="1"/>
    <col min="6116" max="6116" width="12.875" style="6" customWidth="1"/>
    <col min="6117" max="6117" width="28.125" style="6" customWidth="1"/>
    <col min="6118" max="6118" width="19.375" style="6" customWidth="1"/>
    <col min="6119" max="6119" width="17.125" style="6" customWidth="1"/>
    <col min="6120" max="6120" width="14" style="6" customWidth="1"/>
    <col min="6121" max="6121" width="18.25" style="6" customWidth="1"/>
    <col min="6122" max="6122" width="18.125" style="6" customWidth="1"/>
    <col min="6123" max="6369" width="9" style="6"/>
    <col min="6370" max="6370" width="7.75" style="6" customWidth="1"/>
    <col min="6371" max="6371" width="20.75" style="6" customWidth="1"/>
    <col min="6372" max="6372" width="12.875" style="6" customWidth="1"/>
    <col min="6373" max="6373" width="28.125" style="6" customWidth="1"/>
    <col min="6374" max="6374" width="19.375" style="6" customWidth="1"/>
    <col min="6375" max="6375" width="17.125" style="6" customWidth="1"/>
    <col min="6376" max="6376" width="14" style="6" customWidth="1"/>
    <col min="6377" max="6377" width="18.25" style="6" customWidth="1"/>
    <col min="6378" max="6378" width="18.125" style="6" customWidth="1"/>
    <col min="6379" max="6625" width="9" style="6"/>
    <col min="6626" max="6626" width="7.75" style="6" customWidth="1"/>
    <col min="6627" max="6627" width="20.75" style="6" customWidth="1"/>
    <col min="6628" max="6628" width="12.875" style="6" customWidth="1"/>
    <col min="6629" max="6629" width="28.125" style="6" customWidth="1"/>
    <col min="6630" max="6630" width="19.375" style="6" customWidth="1"/>
    <col min="6631" max="6631" width="17.125" style="6" customWidth="1"/>
    <col min="6632" max="6632" width="14" style="6" customWidth="1"/>
    <col min="6633" max="6633" width="18.25" style="6" customWidth="1"/>
    <col min="6634" max="6634" width="18.125" style="6" customWidth="1"/>
    <col min="6635" max="6881" width="9" style="6"/>
    <col min="6882" max="6882" width="7.75" style="6" customWidth="1"/>
    <col min="6883" max="6883" width="20.75" style="6" customWidth="1"/>
    <col min="6884" max="6884" width="12.875" style="6" customWidth="1"/>
    <col min="6885" max="6885" width="28.125" style="6" customWidth="1"/>
    <col min="6886" max="6886" width="19.375" style="6" customWidth="1"/>
    <col min="6887" max="6887" width="17.125" style="6" customWidth="1"/>
    <col min="6888" max="6888" width="14" style="6" customWidth="1"/>
    <col min="6889" max="6889" width="18.25" style="6" customWidth="1"/>
    <col min="6890" max="6890" width="18.125" style="6" customWidth="1"/>
    <col min="6891" max="7137" width="9" style="6"/>
    <col min="7138" max="7138" width="7.75" style="6" customWidth="1"/>
    <col min="7139" max="7139" width="20.75" style="6" customWidth="1"/>
    <col min="7140" max="7140" width="12.875" style="6" customWidth="1"/>
    <col min="7141" max="7141" width="28.125" style="6" customWidth="1"/>
    <col min="7142" max="7142" width="19.375" style="6" customWidth="1"/>
    <col min="7143" max="7143" width="17.125" style="6" customWidth="1"/>
    <col min="7144" max="7144" width="14" style="6" customWidth="1"/>
    <col min="7145" max="7145" width="18.25" style="6" customWidth="1"/>
    <col min="7146" max="7146" width="18.125" style="6" customWidth="1"/>
    <col min="7147" max="7393" width="9" style="6"/>
    <col min="7394" max="7394" width="7.75" style="6" customWidth="1"/>
    <col min="7395" max="7395" width="20.75" style="6" customWidth="1"/>
    <col min="7396" max="7396" width="12.875" style="6" customWidth="1"/>
    <col min="7397" max="7397" width="28.125" style="6" customWidth="1"/>
    <col min="7398" max="7398" width="19.375" style="6" customWidth="1"/>
    <col min="7399" max="7399" width="17.125" style="6" customWidth="1"/>
    <col min="7400" max="7400" width="14" style="6" customWidth="1"/>
    <col min="7401" max="7401" width="18.25" style="6" customWidth="1"/>
    <col min="7402" max="7402" width="18.125" style="6" customWidth="1"/>
    <col min="7403" max="7649" width="9" style="6"/>
    <col min="7650" max="7650" width="7.75" style="6" customWidth="1"/>
    <col min="7651" max="7651" width="20.75" style="6" customWidth="1"/>
    <col min="7652" max="7652" width="12.875" style="6" customWidth="1"/>
    <col min="7653" max="7653" width="28.125" style="6" customWidth="1"/>
    <col min="7654" max="7654" width="19.375" style="6" customWidth="1"/>
    <col min="7655" max="7655" width="17.125" style="6" customWidth="1"/>
    <col min="7656" max="7656" width="14" style="6" customWidth="1"/>
    <col min="7657" max="7657" width="18.25" style="6" customWidth="1"/>
    <col min="7658" max="7658" width="18.125" style="6" customWidth="1"/>
    <col min="7659" max="7905" width="9" style="6"/>
    <col min="7906" max="7906" width="7.75" style="6" customWidth="1"/>
    <col min="7907" max="7907" width="20.75" style="6" customWidth="1"/>
    <col min="7908" max="7908" width="12.875" style="6" customWidth="1"/>
    <col min="7909" max="7909" width="28.125" style="6" customWidth="1"/>
    <col min="7910" max="7910" width="19.375" style="6" customWidth="1"/>
    <col min="7911" max="7911" width="17.125" style="6" customWidth="1"/>
    <col min="7912" max="7912" width="14" style="6" customWidth="1"/>
    <col min="7913" max="7913" width="18.25" style="6" customWidth="1"/>
    <col min="7914" max="7914" width="18.125" style="6" customWidth="1"/>
    <col min="7915" max="8161" width="9" style="6"/>
    <col min="8162" max="8162" width="7.75" style="6" customWidth="1"/>
    <col min="8163" max="8163" width="20.75" style="6" customWidth="1"/>
    <col min="8164" max="8164" width="12.875" style="6" customWidth="1"/>
    <col min="8165" max="8165" width="28.125" style="6" customWidth="1"/>
    <col min="8166" max="8166" width="19.375" style="6" customWidth="1"/>
    <col min="8167" max="8167" width="17.125" style="6" customWidth="1"/>
    <col min="8168" max="8168" width="14" style="6" customWidth="1"/>
    <col min="8169" max="8169" width="18.25" style="6" customWidth="1"/>
    <col min="8170" max="8170" width="18.125" style="6" customWidth="1"/>
    <col min="8171" max="8417" width="9" style="6"/>
    <col min="8418" max="8418" width="7.75" style="6" customWidth="1"/>
    <col min="8419" max="8419" width="20.75" style="6" customWidth="1"/>
    <col min="8420" max="8420" width="12.875" style="6" customWidth="1"/>
    <col min="8421" max="8421" width="28.125" style="6" customWidth="1"/>
    <col min="8422" max="8422" width="19.375" style="6" customWidth="1"/>
    <col min="8423" max="8423" width="17.125" style="6" customWidth="1"/>
    <col min="8424" max="8424" width="14" style="6" customWidth="1"/>
    <col min="8425" max="8425" width="18.25" style="6" customWidth="1"/>
    <col min="8426" max="8426" width="18.125" style="6" customWidth="1"/>
    <col min="8427" max="8673" width="9" style="6"/>
    <col min="8674" max="8674" width="7.75" style="6" customWidth="1"/>
    <col min="8675" max="8675" width="20.75" style="6" customWidth="1"/>
    <col min="8676" max="8676" width="12.875" style="6" customWidth="1"/>
    <col min="8677" max="8677" width="28.125" style="6" customWidth="1"/>
    <col min="8678" max="8678" width="19.375" style="6" customWidth="1"/>
    <col min="8679" max="8679" width="17.125" style="6" customWidth="1"/>
    <col min="8680" max="8680" width="14" style="6" customWidth="1"/>
    <col min="8681" max="8681" width="18.25" style="6" customWidth="1"/>
    <col min="8682" max="8682" width="18.125" style="6" customWidth="1"/>
    <col min="8683" max="8929" width="9" style="6"/>
    <col min="8930" max="8930" width="7.75" style="6" customWidth="1"/>
    <col min="8931" max="8931" width="20.75" style="6" customWidth="1"/>
    <col min="8932" max="8932" width="12.875" style="6" customWidth="1"/>
    <col min="8933" max="8933" width="28.125" style="6" customWidth="1"/>
    <col min="8934" max="8934" width="19.375" style="6" customWidth="1"/>
    <col min="8935" max="8935" width="17.125" style="6" customWidth="1"/>
    <col min="8936" max="8936" width="14" style="6" customWidth="1"/>
    <col min="8937" max="8937" width="18.25" style="6" customWidth="1"/>
    <col min="8938" max="8938" width="18.125" style="6" customWidth="1"/>
    <col min="8939" max="9185" width="9" style="6"/>
    <col min="9186" max="9186" width="7.75" style="6" customWidth="1"/>
    <col min="9187" max="9187" width="20.75" style="6" customWidth="1"/>
    <col min="9188" max="9188" width="12.875" style="6" customWidth="1"/>
    <col min="9189" max="9189" width="28.125" style="6" customWidth="1"/>
    <col min="9190" max="9190" width="19.375" style="6" customWidth="1"/>
    <col min="9191" max="9191" width="17.125" style="6" customWidth="1"/>
    <col min="9192" max="9192" width="14" style="6" customWidth="1"/>
    <col min="9193" max="9193" width="18.25" style="6" customWidth="1"/>
    <col min="9194" max="9194" width="18.125" style="6" customWidth="1"/>
    <col min="9195" max="9441" width="9" style="6"/>
    <col min="9442" max="9442" width="7.75" style="6" customWidth="1"/>
    <col min="9443" max="9443" width="20.75" style="6" customWidth="1"/>
    <col min="9444" max="9444" width="12.875" style="6" customWidth="1"/>
    <col min="9445" max="9445" width="28.125" style="6" customWidth="1"/>
    <col min="9446" max="9446" width="19.375" style="6" customWidth="1"/>
    <col min="9447" max="9447" width="17.125" style="6" customWidth="1"/>
    <col min="9448" max="9448" width="14" style="6" customWidth="1"/>
    <col min="9449" max="9449" width="18.25" style="6" customWidth="1"/>
    <col min="9450" max="9450" width="18.125" style="6" customWidth="1"/>
    <col min="9451" max="9697" width="9" style="6"/>
    <col min="9698" max="9698" width="7.75" style="6" customWidth="1"/>
    <col min="9699" max="9699" width="20.75" style="6" customWidth="1"/>
    <col min="9700" max="9700" width="12.875" style="6" customWidth="1"/>
    <col min="9701" max="9701" width="28.125" style="6" customWidth="1"/>
    <col min="9702" max="9702" width="19.375" style="6" customWidth="1"/>
    <col min="9703" max="9703" width="17.125" style="6" customWidth="1"/>
    <col min="9704" max="9704" width="14" style="6" customWidth="1"/>
    <col min="9705" max="9705" width="18.25" style="6" customWidth="1"/>
    <col min="9706" max="9706" width="18.125" style="6" customWidth="1"/>
    <col min="9707" max="9953" width="9" style="6"/>
    <col min="9954" max="9954" width="7.75" style="6" customWidth="1"/>
    <col min="9955" max="9955" width="20.75" style="6" customWidth="1"/>
    <col min="9956" max="9956" width="12.875" style="6" customWidth="1"/>
    <col min="9957" max="9957" width="28.125" style="6" customWidth="1"/>
    <col min="9958" max="9958" width="19.375" style="6" customWidth="1"/>
    <col min="9959" max="9959" width="17.125" style="6" customWidth="1"/>
    <col min="9960" max="9960" width="14" style="6" customWidth="1"/>
    <col min="9961" max="9961" width="18.25" style="6" customWidth="1"/>
    <col min="9962" max="9962" width="18.125" style="6" customWidth="1"/>
    <col min="9963" max="10209" width="9" style="6"/>
    <col min="10210" max="10210" width="7.75" style="6" customWidth="1"/>
    <col min="10211" max="10211" width="20.75" style="6" customWidth="1"/>
    <col min="10212" max="10212" width="12.875" style="6" customWidth="1"/>
    <col min="10213" max="10213" width="28.125" style="6" customWidth="1"/>
    <col min="10214" max="10214" width="19.375" style="6" customWidth="1"/>
    <col min="10215" max="10215" width="17.125" style="6" customWidth="1"/>
    <col min="10216" max="10216" width="14" style="6" customWidth="1"/>
    <col min="10217" max="10217" width="18.25" style="6" customWidth="1"/>
    <col min="10218" max="10218" width="18.125" style="6" customWidth="1"/>
    <col min="10219" max="10465" width="9" style="6"/>
    <col min="10466" max="10466" width="7.75" style="6" customWidth="1"/>
    <col min="10467" max="10467" width="20.75" style="6" customWidth="1"/>
    <col min="10468" max="10468" width="12.875" style="6" customWidth="1"/>
    <col min="10469" max="10469" width="28.125" style="6" customWidth="1"/>
    <col min="10470" max="10470" width="19.375" style="6" customWidth="1"/>
    <col min="10471" max="10471" width="17.125" style="6" customWidth="1"/>
    <col min="10472" max="10472" width="14" style="6" customWidth="1"/>
    <col min="10473" max="10473" width="18.25" style="6" customWidth="1"/>
    <col min="10474" max="10474" width="18.125" style="6" customWidth="1"/>
    <col min="10475" max="10721" width="9" style="6"/>
    <col min="10722" max="10722" width="7.75" style="6" customWidth="1"/>
    <col min="10723" max="10723" width="20.75" style="6" customWidth="1"/>
    <col min="10724" max="10724" width="12.875" style="6" customWidth="1"/>
    <col min="10725" max="10725" width="28.125" style="6" customWidth="1"/>
    <col min="10726" max="10726" width="19.375" style="6" customWidth="1"/>
    <col min="10727" max="10727" width="17.125" style="6" customWidth="1"/>
    <col min="10728" max="10728" width="14" style="6" customWidth="1"/>
    <col min="10729" max="10729" width="18.25" style="6" customWidth="1"/>
    <col min="10730" max="10730" width="18.125" style="6" customWidth="1"/>
    <col min="10731" max="10977" width="9" style="6"/>
    <col min="10978" max="10978" width="7.75" style="6" customWidth="1"/>
    <col min="10979" max="10979" width="20.75" style="6" customWidth="1"/>
    <col min="10980" max="10980" width="12.875" style="6" customWidth="1"/>
    <col min="10981" max="10981" width="28.125" style="6" customWidth="1"/>
    <col min="10982" max="10982" width="19.375" style="6" customWidth="1"/>
    <col min="10983" max="10983" width="17.125" style="6" customWidth="1"/>
    <col min="10984" max="10984" width="14" style="6" customWidth="1"/>
    <col min="10985" max="10985" width="18.25" style="6" customWidth="1"/>
    <col min="10986" max="10986" width="18.125" style="6" customWidth="1"/>
    <col min="10987" max="11233" width="9" style="6"/>
    <col min="11234" max="11234" width="7.75" style="6" customWidth="1"/>
    <col min="11235" max="11235" width="20.75" style="6" customWidth="1"/>
    <col min="11236" max="11236" width="12.875" style="6" customWidth="1"/>
    <col min="11237" max="11237" width="28.125" style="6" customWidth="1"/>
    <col min="11238" max="11238" width="19.375" style="6" customWidth="1"/>
    <col min="11239" max="11239" width="17.125" style="6" customWidth="1"/>
    <col min="11240" max="11240" width="14" style="6" customWidth="1"/>
    <col min="11241" max="11241" width="18.25" style="6" customWidth="1"/>
    <col min="11242" max="11242" width="18.125" style="6" customWidth="1"/>
    <col min="11243" max="11489" width="9" style="6"/>
    <col min="11490" max="11490" width="7.75" style="6" customWidth="1"/>
    <col min="11491" max="11491" width="20.75" style="6" customWidth="1"/>
    <col min="11492" max="11492" width="12.875" style="6" customWidth="1"/>
    <col min="11493" max="11493" width="28.125" style="6" customWidth="1"/>
    <col min="11494" max="11494" width="19.375" style="6" customWidth="1"/>
    <col min="11495" max="11495" width="17.125" style="6" customWidth="1"/>
    <col min="11496" max="11496" width="14" style="6" customWidth="1"/>
    <col min="11497" max="11497" width="18.25" style="6" customWidth="1"/>
    <col min="11498" max="11498" width="18.125" style="6" customWidth="1"/>
    <col min="11499" max="11745" width="9" style="6"/>
    <col min="11746" max="11746" width="7.75" style="6" customWidth="1"/>
    <col min="11747" max="11747" width="20.75" style="6" customWidth="1"/>
    <col min="11748" max="11748" width="12.875" style="6" customWidth="1"/>
    <col min="11749" max="11749" width="28.125" style="6" customWidth="1"/>
    <col min="11750" max="11750" width="19.375" style="6" customWidth="1"/>
    <col min="11751" max="11751" width="17.125" style="6" customWidth="1"/>
    <col min="11752" max="11752" width="14" style="6" customWidth="1"/>
    <col min="11753" max="11753" width="18.25" style="6" customWidth="1"/>
    <col min="11754" max="11754" width="18.125" style="6" customWidth="1"/>
    <col min="11755" max="12001" width="9" style="6"/>
    <col min="12002" max="12002" width="7.75" style="6" customWidth="1"/>
    <col min="12003" max="12003" width="20.75" style="6" customWidth="1"/>
    <col min="12004" max="12004" width="12.875" style="6" customWidth="1"/>
    <col min="12005" max="12005" width="28.125" style="6" customWidth="1"/>
    <col min="12006" max="12006" width="19.375" style="6" customWidth="1"/>
    <col min="12007" max="12007" width="17.125" style="6" customWidth="1"/>
    <col min="12008" max="12008" width="14" style="6" customWidth="1"/>
    <col min="12009" max="12009" width="18.25" style="6" customWidth="1"/>
    <col min="12010" max="12010" width="18.125" style="6" customWidth="1"/>
    <col min="12011" max="12257" width="9" style="6"/>
    <col min="12258" max="12258" width="7.75" style="6" customWidth="1"/>
    <col min="12259" max="12259" width="20.75" style="6" customWidth="1"/>
    <col min="12260" max="12260" width="12.875" style="6" customWidth="1"/>
    <col min="12261" max="12261" width="28.125" style="6" customWidth="1"/>
    <col min="12262" max="12262" width="19.375" style="6" customWidth="1"/>
    <col min="12263" max="12263" width="17.125" style="6" customWidth="1"/>
    <col min="12264" max="12264" width="14" style="6" customWidth="1"/>
    <col min="12265" max="12265" width="18.25" style="6" customWidth="1"/>
    <col min="12266" max="12266" width="18.125" style="6" customWidth="1"/>
    <col min="12267" max="12513" width="9" style="6"/>
    <col min="12514" max="12514" width="7.75" style="6" customWidth="1"/>
    <col min="12515" max="12515" width="20.75" style="6" customWidth="1"/>
    <col min="12516" max="12516" width="12.875" style="6" customWidth="1"/>
    <col min="12517" max="12517" width="28.125" style="6" customWidth="1"/>
    <col min="12518" max="12518" width="19.375" style="6" customWidth="1"/>
    <col min="12519" max="12519" width="17.125" style="6" customWidth="1"/>
    <col min="12520" max="12520" width="14" style="6" customWidth="1"/>
    <col min="12521" max="12521" width="18.25" style="6" customWidth="1"/>
    <col min="12522" max="12522" width="18.125" style="6" customWidth="1"/>
    <col min="12523" max="12769" width="9" style="6"/>
    <col min="12770" max="12770" width="7.75" style="6" customWidth="1"/>
    <col min="12771" max="12771" width="20.75" style="6" customWidth="1"/>
    <col min="12772" max="12772" width="12.875" style="6" customWidth="1"/>
    <col min="12773" max="12773" width="28.125" style="6" customWidth="1"/>
    <col min="12774" max="12774" width="19.375" style="6" customWidth="1"/>
    <col min="12775" max="12775" width="17.125" style="6" customWidth="1"/>
    <col min="12776" max="12776" width="14" style="6" customWidth="1"/>
    <col min="12777" max="12777" width="18.25" style="6" customWidth="1"/>
    <col min="12778" max="12778" width="18.125" style="6" customWidth="1"/>
    <col min="12779" max="13025" width="9" style="6"/>
    <col min="13026" max="13026" width="7.75" style="6" customWidth="1"/>
    <col min="13027" max="13027" width="20.75" style="6" customWidth="1"/>
    <col min="13028" max="13028" width="12.875" style="6" customWidth="1"/>
    <col min="13029" max="13029" width="28.125" style="6" customWidth="1"/>
    <col min="13030" max="13030" width="19.375" style="6" customWidth="1"/>
    <col min="13031" max="13031" width="17.125" style="6" customWidth="1"/>
    <col min="13032" max="13032" width="14" style="6" customWidth="1"/>
    <col min="13033" max="13033" width="18.25" style="6" customWidth="1"/>
    <col min="13034" max="13034" width="18.125" style="6" customWidth="1"/>
    <col min="13035" max="13281" width="9" style="6"/>
    <col min="13282" max="13282" width="7.75" style="6" customWidth="1"/>
    <col min="13283" max="13283" width="20.75" style="6" customWidth="1"/>
    <col min="13284" max="13284" width="12.875" style="6" customWidth="1"/>
    <col min="13285" max="13285" width="28.125" style="6" customWidth="1"/>
    <col min="13286" max="13286" width="19.375" style="6" customWidth="1"/>
    <col min="13287" max="13287" width="17.125" style="6" customWidth="1"/>
    <col min="13288" max="13288" width="14" style="6" customWidth="1"/>
    <col min="13289" max="13289" width="18.25" style="6" customWidth="1"/>
    <col min="13290" max="13290" width="18.125" style="6" customWidth="1"/>
    <col min="13291" max="13537" width="9" style="6"/>
    <col min="13538" max="13538" width="7.75" style="6" customWidth="1"/>
    <col min="13539" max="13539" width="20.75" style="6" customWidth="1"/>
    <col min="13540" max="13540" width="12.875" style="6" customWidth="1"/>
    <col min="13541" max="13541" width="28.125" style="6" customWidth="1"/>
    <col min="13542" max="13542" width="19.375" style="6" customWidth="1"/>
    <col min="13543" max="13543" width="17.125" style="6" customWidth="1"/>
    <col min="13544" max="13544" width="14" style="6" customWidth="1"/>
    <col min="13545" max="13545" width="18.25" style="6" customWidth="1"/>
    <col min="13546" max="13546" width="18.125" style="6" customWidth="1"/>
    <col min="13547" max="13793" width="9" style="6"/>
    <col min="13794" max="13794" width="7.75" style="6" customWidth="1"/>
    <col min="13795" max="13795" width="20.75" style="6" customWidth="1"/>
    <col min="13796" max="13796" width="12.875" style="6" customWidth="1"/>
    <col min="13797" max="13797" width="28.125" style="6" customWidth="1"/>
    <col min="13798" max="13798" width="19.375" style="6" customWidth="1"/>
    <col min="13799" max="13799" width="17.125" style="6" customWidth="1"/>
    <col min="13800" max="13800" width="14" style="6" customWidth="1"/>
    <col min="13801" max="13801" width="18.25" style="6" customWidth="1"/>
    <col min="13802" max="13802" width="18.125" style="6" customWidth="1"/>
    <col min="13803" max="14049" width="9" style="6"/>
    <col min="14050" max="14050" width="7.75" style="6" customWidth="1"/>
    <col min="14051" max="14051" width="20.75" style="6" customWidth="1"/>
    <col min="14052" max="14052" width="12.875" style="6" customWidth="1"/>
    <col min="14053" max="14053" width="28.125" style="6" customWidth="1"/>
    <col min="14054" max="14054" width="19.375" style="6" customWidth="1"/>
    <col min="14055" max="14055" width="17.125" style="6" customWidth="1"/>
    <col min="14056" max="14056" width="14" style="6" customWidth="1"/>
    <col min="14057" max="14057" width="18.25" style="6" customWidth="1"/>
    <col min="14058" max="14058" width="18.125" style="6" customWidth="1"/>
    <col min="14059" max="14305" width="9" style="6"/>
    <col min="14306" max="14306" width="7.75" style="6" customWidth="1"/>
    <col min="14307" max="14307" width="20.75" style="6" customWidth="1"/>
    <col min="14308" max="14308" width="12.875" style="6" customWidth="1"/>
    <col min="14309" max="14309" width="28.125" style="6" customWidth="1"/>
    <col min="14310" max="14310" width="19.375" style="6" customWidth="1"/>
    <col min="14311" max="14311" width="17.125" style="6" customWidth="1"/>
    <col min="14312" max="14312" width="14" style="6" customWidth="1"/>
    <col min="14313" max="14313" width="18.25" style="6" customWidth="1"/>
    <col min="14314" max="14314" width="18.125" style="6" customWidth="1"/>
    <col min="14315" max="14561" width="9" style="6"/>
    <col min="14562" max="14562" width="7.75" style="6" customWidth="1"/>
    <col min="14563" max="14563" width="20.75" style="6" customWidth="1"/>
    <col min="14564" max="14564" width="12.875" style="6" customWidth="1"/>
    <col min="14565" max="14565" width="28.125" style="6" customWidth="1"/>
    <col min="14566" max="14566" width="19.375" style="6" customWidth="1"/>
    <col min="14567" max="14567" width="17.125" style="6" customWidth="1"/>
    <col min="14568" max="14568" width="14" style="6" customWidth="1"/>
    <col min="14569" max="14569" width="18.25" style="6" customWidth="1"/>
    <col min="14570" max="14570" width="18.125" style="6" customWidth="1"/>
    <col min="14571" max="14817" width="9" style="6"/>
    <col min="14818" max="14818" width="7.75" style="6" customWidth="1"/>
    <col min="14819" max="14819" width="20.75" style="6" customWidth="1"/>
    <col min="14820" max="14820" width="12.875" style="6" customWidth="1"/>
    <col min="14821" max="14821" width="28.125" style="6" customWidth="1"/>
    <col min="14822" max="14822" width="19.375" style="6" customWidth="1"/>
    <col min="14823" max="14823" width="17.125" style="6" customWidth="1"/>
    <col min="14824" max="14824" width="14" style="6" customWidth="1"/>
    <col min="14825" max="14825" width="18.25" style="6" customWidth="1"/>
    <col min="14826" max="14826" width="18.125" style="6" customWidth="1"/>
    <col min="14827" max="15073" width="9" style="6"/>
    <col min="15074" max="15074" width="7.75" style="6" customWidth="1"/>
    <col min="15075" max="15075" width="20.75" style="6" customWidth="1"/>
    <col min="15076" max="15076" width="12.875" style="6" customWidth="1"/>
    <col min="15077" max="15077" width="28.125" style="6" customWidth="1"/>
    <col min="15078" max="15078" width="19.375" style="6" customWidth="1"/>
    <col min="15079" max="15079" width="17.125" style="6" customWidth="1"/>
    <col min="15080" max="15080" width="14" style="6" customWidth="1"/>
    <col min="15081" max="15081" width="18.25" style="6" customWidth="1"/>
    <col min="15082" max="15082" width="18.125" style="6" customWidth="1"/>
    <col min="15083" max="15329" width="9" style="6"/>
    <col min="15330" max="15330" width="7.75" style="6" customWidth="1"/>
    <col min="15331" max="15331" width="20.75" style="6" customWidth="1"/>
    <col min="15332" max="15332" width="12.875" style="6" customWidth="1"/>
    <col min="15333" max="15333" width="28.125" style="6" customWidth="1"/>
    <col min="15334" max="15334" width="19.375" style="6" customWidth="1"/>
    <col min="15335" max="15335" width="17.125" style="6" customWidth="1"/>
    <col min="15336" max="15336" width="14" style="6" customWidth="1"/>
    <col min="15337" max="15337" width="18.25" style="6" customWidth="1"/>
    <col min="15338" max="15338" width="18.125" style="6" customWidth="1"/>
    <col min="15339" max="15585" width="9" style="6"/>
    <col min="15586" max="15586" width="7.75" style="6" customWidth="1"/>
    <col min="15587" max="15587" width="20.75" style="6" customWidth="1"/>
    <col min="15588" max="15588" width="12.875" style="6" customWidth="1"/>
    <col min="15589" max="15589" width="28.125" style="6" customWidth="1"/>
    <col min="15590" max="15590" width="19.375" style="6" customWidth="1"/>
    <col min="15591" max="15591" width="17.125" style="6" customWidth="1"/>
    <col min="15592" max="15592" width="14" style="6" customWidth="1"/>
    <col min="15593" max="15593" width="18.25" style="6" customWidth="1"/>
    <col min="15594" max="15594" width="18.125" style="6" customWidth="1"/>
    <col min="15595" max="15841" width="9" style="6"/>
    <col min="15842" max="15842" width="7.75" style="6" customWidth="1"/>
    <col min="15843" max="15843" width="20.75" style="6" customWidth="1"/>
    <col min="15844" max="15844" width="12.875" style="6" customWidth="1"/>
    <col min="15845" max="15845" width="28.125" style="6" customWidth="1"/>
    <col min="15846" max="15846" width="19.375" style="6" customWidth="1"/>
    <col min="15847" max="15847" width="17.125" style="6" customWidth="1"/>
    <col min="15848" max="15848" width="14" style="6" customWidth="1"/>
    <col min="15849" max="15849" width="18.25" style="6" customWidth="1"/>
    <col min="15850" max="15850" width="18.125" style="6" customWidth="1"/>
    <col min="15851" max="16097" width="9" style="6"/>
    <col min="16098" max="16098" width="7.75" style="6" customWidth="1"/>
    <col min="16099" max="16099" width="20.75" style="6" customWidth="1"/>
    <col min="16100" max="16100" width="12.875" style="6" customWidth="1"/>
    <col min="16101" max="16101" width="28.125" style="6" customWidth="1"/>
    <col min="16102" max="16102" width="19.375" style="6" customWidth="1"/>
    <col min="16103" max="16103" width="17.125" style="6" customWidth="1"/>
    <col min="16104" max="16104" width="14" style="6" customWidth="1"/>
    <col min="16105" max="16105" width="18.25" style="6" customWidth="1"/>
    <col min="16106" max="16106" width="18.125" style="6" customWidth="1"/>
    <col min="16107" max="16384" width="9" style="6"/>
  </cols>
  <sheetData>
    <row r="1" spans="1:5" s="1" customFormat="1" ht="147.6" customHeight="1">
      <c r="A1" s="28" t="s">
        <v>9</v>
      </c>
      <c r="B1" s="28"/>
      <c r="C1" s="28"/>
      <c r="D1" s="28"/>
      <c r="E1" s="28"/>
    </row>
    <row r="2" spans="1:5" s="2" customFormat="1" ht="21">
      <c r="A2" s="13" t="s">
        <v>1645</v>
      </c>
      <c r="B2" s="13" t="s">
        <v>1646</v>
      </c>
      <c r="C2" s="17" t="s">
        <v>1647</v>
      </c>
      <c r="D2" s="17" t="s">
        <v>1648</v>
      </c>
      <c r="E2" s="11" t="s">
        <v>1649</v>
      </c>
    </row>
    <row r="3" spans="1:5" s="2" customFormat="1" ht="21">
      <c r="A3" s="19" t="s">
        <v>11</v>
      </c>
      <c r="B3" s="13">
        <v>9</v>
      </c>
      <c r="C3" s="19" t="s">
        <v>16</v>
      </c>
      <c r="D3" s="24">
        <v>6</v>
      </c>
      <c r="E3" s="11"/>
    </row>
    <row r="4" spans="1:5" s="2" customFormat="1" ht="21">
      <c r="A4" s="19" t="s">
        <v>11</v>
      </c>
      <c r="B4" s="13">
        <v>3</v>
      </c>
      <c r="C4" s="19" t="s">
        <v>10</v>
      </c>
      <c r="D4" s="24">
        <v>70</v>
      </c>
      <c r="E4" s="11"/>
    </row>
    <row r="5" spans="1:5" s="2" customFormat="1" ht="21">
      <c r="A5" s="19" t="s">
        <v>11</v>
      </c>
      <c r="B5" s="13">
        <v>4</v>
      </c>
      <c r="C5" s="19" t="s">
        <v>15</v>
      </c>
      <c r="D5" s="24">
        <v>2</v>
      </c>
      <c r="E5" s="11"/>
    </row>
    <row r="6" spans="1:5" s="2" customFormat="1" ht="21">
      <c r="A6" s="19" t="s">
        <v>11</v>
      </c>
      <c r="B6" s="13">
        <v>9</v>
      </c>
      <c r="C6" s="19" t="s">
        <v>16</v>
      </c>
      <c r="D6" s="24">
        <v>13</v>
      </c>
      <c r="E6" s="11"/>
    </row>
    <row r="7" spans="1:5" s="2" customFormat="1" ht="21">
      <c r="A7" s="19" t="s">
        <v>11</v>
      </c>
      <c r="B7" s="13">
        <v>3</v>
      </c>
      <c r="C7" s="19" t="s">
        <v>17</v>
      </c>
      <c r="D7" s="24">
        <v>21</v>
      </c>
      <c r="E7" s="11"/>
    </row>
    <row r="8" spans="1:5" s="2" customFormat="1" ht="49.5">
      <c r="A8" s="19" t="s">
        <v>23</v>
      </c>
      <c r="B8" s="13">
        <v>4</v>
      </c>
      <c r="C8" s="19" t="s">
        <v>1650</v>
      </c>
      <c r="D8" s="24">
        <v>75</v>
      </c>
      <c r="E8" s="11"/>
    </row>
    <row r="9" spans="1:5" s="2" customFormat="1" ht="33">
      <c r="A9" s="19" t="s">
        <v>602</v>
      </c>
      <c r="B9" s="13">
        <v>4</v>
      </c>
      <c r="C9" s="19" t="s">
        <v>595</v>
      </c>
      <c r="D9" s="24">
        <v>63</v>
      </c>
      <c r="E9" s="11"/>
    </row>
    <row r="10" spans="1:5" s="2" customFormat="1" ht="33">
      <c r="A10" s="19" t="s">
        <v>1651</v>
      </c>
      <c r="B10" s="13">
        <v>4</v>
      </c>
      <c r="C10" s="19" t="s">
        <v>595</v>
      </c>
      <c r="D10" s="24">
        <v>24</v>
      </c>
      <c r="E10" s="11"/>
    </row>
    <row r="11" spans="1:5" s="2" customFormat="1" ht="33">
      <c r="A11" s="19" t="s">
        <v>1651</v>
      </c>
      <c r="B11" s="13">
        <v>4</v>
      </c>
      <c r="C11" s="19" t="s">
        <v>595</v>
      </c>
      <c r="D11" s="24">
        <v>24</v>
      </c>
      <c r="E11" s="11"/>
    </row>
    <row r="12" spans="1:5" s="2" customFormat="1" ht="49.5">
      <c r="A12" s="19" t="s">
        <v>1652</v>
      </c>
      <c r="B12" s="13">
        <v>4</v>
      </c>
      <c r="C12" s="19" t="s">
        <v>595</v>
      </c>
      <c r="D12" s="24">
        <v>34</v>
      </c>
      <c r="E12" s="11"/>
    </row>
    <row r="13" spans="1:5" s="2" customFormat="1" ht="33">
      <c r="A13" s="19" t="s">
        <v>1653</v>
      </c>
      <c r="B13" s="13">
        <v>4</v>
      </c>
      <c r="C13" s="19" t="s">
        <v>595</v>
      </c>
      <c r="D13" s="24">
        <v>24</v>
      </c>
      <c r="E13" s="11"/>
    </row>
    <row r="14" spans="1:5" s="2" customFormat="1" ht="21">
      <c r="A14" s="19" t="s">
        <v>1654</v>
      </c>
      <c r="B14" s="13">
        <v>4</v>
      </c>
      <c r="C14" s="19" t="s">
        <v>595</v>
      </c>
      <c r="D14" s="24">
        <v>68</v>
      </c>
      <c r="E14" s="11"/>
    </row>
    <row r="15" spans="1:5" s="2" customFormat="1" ht="33">
      <c r="A15" s="19" t="s">
        <v>1655</v>
      </c>
      <c r="B15" s="13">
        <v>4</v>
      </c>
      <c r="C15" s="19" t="s">
        <v>595</v>
      </c>
      <c r="D15" s="24">
        <v>67</v>
      </c>
      <c r="E15" s="11"/>
    </row>
    <row r="16" spans="1:5" s="2" customFormat="1" ht="33">
      <c r="A16" s="19" t="s">
        <v>1656</v>
      </c>
      <c r="B16" s="13">
        <v>4</v>
      </c>
      <c r="C16" s="19" t="s">
        <v>595</v>
      </c>
      <c r="D16" s="24">
        <v>48</v>
      </c>
      <c r="E16" s="11"/>
    </row>
    <row r="17" spans="1:5" s="2" customFormat="1" ht="49.5">
      <c r="A17" s="19" t="s">
        <v>1657</v>
      </c>
      <c r="B17" s="13">
        <v>4</v>
      </c>
      <c r="C17" s="19" t="s">
        <v>595</v>
      </c>
      <c r="D17" s="24">
        <v>58</v>
      </c>
      <c r="E17" s="11"/>
    </row>
    <row r="18" spans="1:5" s="2" customFormat="1" ht="49.5">
      <c r="A18" s="19" t="s">
        <v>1652</v>
      </c>
      <c r="B18" s="13">
        <v>4</v>
      </c>
      <c r="C18" s="19" t="s">
        <v>595</v>
      </c>
      <c r="D18" s="24">
        <v>36</v>
      </c>
      <c r="E18" s="11"/>
    </row>
    <row r="19" spans="1:5" s="2" customFormat="1" ht="49.5">
      <c r="A19" s="19" t="s">
        <v>1658</v>
      </c>
      <c r="B19" s="13">
        <v>4</v>
      </c>
      <c r="C19" s="19" t="s">
        <v>595</v>
      </c>
      <c r="D19" s="24">
        <v>75</v>
      </c>
      <c r="E19" s="11"/>
    </row>
    <row r="20" spans="1:5" s="2" customFormat="1" ht="21">
      <c r="A20" s="19" t="s">
        <v>1659</v>
      </c>
      <c r="B20" s="13">
        <v>4</v>
      </c>
      <c r="C20" s="19" t="s">
        <v>595</v>
      </c>
      <c r="D20" s="24">
        <v>9</v>
      </c>
      <c r="E20" s="11"/>
    </row>
    <row r="21" spans="1:5" s="2" customFormat="1" ht="49.5">
      <c r="A21" s="19" t="s">
        <v>1660</v>
      </c>
      <c r="B21" s="13">
        <v>7</v>
      </c>
      <c r="C21" s="19" t="s">
        <v>1661</v>
      </c>
      <c r="D21" s="24">
        <v>29</v>
      </c>
      <c r="E21" s="11"/>
    </row>
    <row r="22" spans="1:5" s="2" customFormat="1" ht="49.5">
      <c r="A22" s="19" t="s">
        <v>1662</v>
      </c>
      <c r="B22" s="13">
        <v>4</v>
      </c>
      <c r="C22" s="19" t="s">
        <v>1663</v>
      </c>
      <c r="D22" s="24">
        <v>47</v>
      </c>
      <c r="E22" s="11"/>
    </row>
    <row r="23" spans="1:5" s="2" customFormat="1" ht="21">
      <c r="A23" s="19" t="s">
        <v>1664</v>
      </c>
      <c r="B23" s="13">
        <v>4</v>
      </c>
      <c r="C23" s="19" t="s">
        <v>1663</v>
      </c>
      <c r="D23" s="24">
        <v>42</v>
      </c>
      <c r="E23" s="11"/>
    </row>
    <row r="24" spans="1:5" s="2" customFormat="1" ht="49.5">
      <c r="A24" s="19" t="s">
        <v>1660</v>
      </c>
      <c r="B24" s="13">
        <v>7</v>
      </c>
      <c r="C24" s="19" t="s">
        <v>1661</v>
      </c>
      <c r="D24" s="24">
        <v>26</v>
      </c>
      <c r="E24" s="11"/>
    </row>
    <row r="25" spans="1:5" s="2" customFormat="1" ht="21">
      <c r="A25" s="19" t="s">
        <v>1665</v>
      </c>
      <c r="B25" s="13">
        <v>4</v>
      </c>
      <c r="C25" s="19" t="s">
        <v>595</v>
      </c>
      <c r="D25" s="24">
        <v>47</v>
      </c>
      <c r="E25" s="11"/>
    </row>
    <row r="26" spans="1:5" s="2" customFormat="1" ht="33">
      <c r="A26" s="19" t="s">
        <v>1666</v>
      </c>
      <c r="B26" s="13">
        <v>4</v>
      </c>
      <c r="C26" s="19" t="s">
        <v>595</v>
      </c>
      <c r="D26" s="24">
        <v>46</v>
      </c>
      <c r="E26" s="11"/>
    </row>
    <row r="27" spans="1:5" s="2" customFormat="1" ht="33">
      <c r="A27" s="19" t="s">
        <v>681</v>
      </c>
      <c r="B27" s="13">
        <v>4</v>
      </c>
      <c r="C27" s="19" t="s">
        <v>1667</v>
      </c>
      <c r="D27" s="24">
        <v>27</v>
      </c>
      <c r="E27" s="11"/>
    </row>
    <row r="28" spans="1:5" s="2" customFormat="1" ht="33">
      <c r="A28" s="19" t="s">
        <v>1668</v>
      </c>
      <c r="B28" s="13">
        <v>7</v>
      </c>
      <c r="C28" s="19" t="s">
        <v>80</v>
      </c>
      <c r="D28" s="24">
        <v>60</v>
      </c>
      <c r="E28" s="11"/>
    </row>
    <row r="29" spans="1:5" s="2" customFormat="1" ht="82.5">
      <c r="A29" s="19" t="s">
        <v>1669</v>
      </c>
      <c r="B29" s="13">
        <v>7</v>
      </c>
      <c r="C29" s="19" t="s">
        <v>80</v>
      </c>
      <c r="D29" s="24">
        <v>31</v>
      </c>
      <c r="E29" s="11"/>
    </row>
    <row r="30" spans="1:5" s="2" customFormat="1" ht="33">
      <c r="A30" s="19" t="s">
        <v>677</v>
      </c>
      <c r="B30" s="13">
        <v>4</v>
      </c>
      <c r="C30" s="19" t="s">
        <v>1670</v>
      </c>
      <c r="D30" s="24">
        <v>32</v>
      </c>
      <c r="E30" s="11"/>
    </row>
    <row r="31" spans="1:5" s="2" customFormat="1" ht="33">
      <c r="A31" s="19" t="s">
        <v>705</v>
      </c>
      <c r="B31" s="13">
        <v>4</v>
      </c>
      <c r="C31" s="19" t="s">
        <v>1671</v>
      </c>
      <c r="D31" s="24">
        <v>37</v>
      </c>
      <c r="E31" s="11"/>
    </row>
    <row r="32" spans="1:5" s="2" customFormat="1" ht="33">
      <c r="A32" s="19" t="s">
        <v>1672</v>
      </c>
      <c r="B32" s="13">
        <v>7</v>
      </c>
      <c r="C32" s="19" t="s">
        <v>80</v>
      </c>
      <c r="D32" s="24">
        <v>51</v>
      </c>
      <c r="E32" s="11"/>
    </row>
    <row r="33" spans="1:5" s="2" customFormat="1" ht="33">
      <c r="A33" s="19" t="s">
        <v>1672</v>
      </c>
      <c r="B33" s="13">
        <v>7</v>
      </c>
      <c r="C33" s="19" t="s">
        <v>80</v>
      </c>
      <c r="D33" s="24">
        <v>29</v>
      </c>
      <c r="E33" s="11"/>
    </row>
    <row r="34" spans="1:5" s="2" customFormat="1" ht="33">
      <c r="A34" s="19" t="s">
        <v>1673</v>
      </c>
      <c r="B34" s="13">
        <v>4</v>
      </c>
      <c r="C34" s="19" t="s">
        <v>1674</v>
      </c>
      <c r="D34" s="24">
        <v>35</v>
      </c>
      <c r="E34" s="11"/>
    </row>
    <row r="35" spans="1:5" s="2" customFormat="1" ht="33">
      <c r="A35" s="19" t="s">
        <v>1673</v>
      </c>
      <c r="B35" s="13">
        <v>7</v>
      </c>
      <c r="C35" s="19" t="s">
        <v>80</v>
      </c>
      <c r="D35" s="24">
        <v>44</v>
      </c>
      <c r="E35" s="11"/>
    </row>
    <row r="36" spans="1:5" s="2" customFormat="1" ht="33">
      <c r="A36" s="19" t="s">
        <v>713</v>
      </c>
      <c r="B36" s="13">
        <v>4</v>
      </c>
      <c r="C36" s="19" t="s">
        <v>1675</v>
      </c>
      <c r="D36" s="24">
        <v>44</v>
      </c>
      <c r="E36" s="11"/>
    </row>
    <row r="37" spans="1:5" s="2" customFormat="1" ht="21">
      <c r="A37" s="19" t="s">
        <v>1676</v>
      </c>
      <c r="B37" s="13">
        <v>4</v>
      </c>
      <c r="C37" s="19" t="s">
        <v>1677</v>
      </c>
      <c r="D37" s="24">
        <v>47</v>
      </c>
      <c r="E37" s="11"/>
    </row>
    <row r="38" spans="1:5" s="2" customFormat="1" ht="33">
      <c r="A38" s="19" t="s">
        <v>708</v>
      </c>
      <c r="B38" s="13">
        <v>7</v>
      </c>
      <c r="C38" s="19" t="s">
        <v>80</v>
      </c>
      <c r="D38" s="24">
        <v>18</v>
      </c>
      <c r="E38" s="11"/>
    </row>
    <row r="39" spans="1:5" s="2" customFormat="1" ht="49.5">
      <c r="A39" s="19" t="s">
        <v>1673</v>
      </c>
      <c r="B39" s="13">
        <v>4</v>
      </c>
      <c r="C39" s="19" t="s">
        <v>1678</v>
      </c>
      <c r="D39" s="24">
        <v>14</v>
      </c>
      <c r="E39" s="11"/>
    </row>
    <row r="40" spans="1:5" s="2" customFormat="1" ht="21">
      <c r="A40" s="19" t="s">
        <v>1679</v>
      </c>
      <c r="B40" s="13">
        <v>7</v>
      </c>
      <c r="C40" s="19" t="s">
        <v>80</v>
      </c>
      <c r="D40" s="24">
        <v>26</v>
      </c>
      <c r="E40" s="11"/>
    </row>
    <row r="41" spans="1:5" s="2" customFormat="1" ht="21">
      <c r="A41" s="19" t="s">
        <v>1679</v>
      </c>
      <c r="B41" s="13">
        <v>7</v>
      </c>
      <c r="C41" s="19" t="s">
        <v>80</v>
      </c>
      <c r="D41" s="24">
        <v>40</v>
      </c>
      <c r="E41" s="11"/>
    </row>
    <row r="42" spans="1:5" s="2" customFormat="1" ht="33">
      <c r="A42" s="19" t="s">
        <v>1680</v>
      </c>
      <c r="B42" s="13">
        <v>7</v>
      </c>
      <c r="C42" s="19" t="s">
        <v>80</v>
      </c>
      <c r="D42" s="24">
        <v>44</v>
      </c>
      <c r="E42" s="11"/>
    </row>
    <row r="43" spans="1:5" s="2" customFormat="1" ht="33">
      <c r="A43" s="19" t="s">
        <v>1681</v>
      </c>
      <c r="B43" s="13">
        <v>4</v>
      </c>
      <c r="C43" s="19" t="s">
        <v>1682</v>
      </c>
      <c r="D43" s="24">
        <v>16</v>
      </c>
      <c r="E43" s="11"/>
    </row>
    <row r="44" spans="1:5" s="2" customFormat="1" ht="66">
      <c r="A44" s="19" t="s">
        <v>801</v>
      </c>
      <c r="B44" s="13">
        <v>7</v>
      </c>
      <c r="C44" s="19" t="s">
        <v>1683</v>
      </c>
      <c r="D44" s="24">
        <v>76</v>
      </c>
      <c r="E44" s="11"/>
    </row>
    <row r="45" spans="1:5" s="2" customFormat="1" ht="49.5">
      <c r="A45" s="19" t="s">
        <v>1684</v>
      </c>
      <c r="B45" s="13">
        <v>7</v>
      </c>
      <c r="C45" s="19" t="s">
        <v>1685</v>
      </c>
      <c r="D45" s="24">
        <v>65</v>
      </c>
      <c r="E45" s="11"/>
    </row>
    <row r="46" spans="1:5" s="2" customFormat="1" ht="66">
      <c r="A46" s="19" t="s">
        <v>753</v>
      </c>
      <c r="B46" s="13">
        <v>7</v>
      </c>
      <c r="C46" s="19" t="s">
        <v>1686</v>
      </c>
      <c r="D46" s="24">
        <v>27</v>
      </c>
      <c r="E46" s="11"/>
    </row>
    <row r="47" spans="1:5" s="2" customFormat="1" ht="33">
      <c r="A47" s="19" t="s">
        <v>839</v>
      </c>
      <c r="B47" s="13">
        <v>7</v>
      </c>
      <c r="C47" s="19" t="s">
        <v>1687</v>
      </c>
      <c r="D47" s="24">
        <v>30</v>
      </c>
      <c r="E47" s="11"/>
    </row>
    <row r="48" spans="1:5" s="2" customFormat="1" ht="33">
      <c r="A48" s="19" t="s">
        <v>839</v>
      </c>
      <c r="B48" s="13">
        <v>7</v>
      </c>
      <c r="C48" s="19" t="s">
        <v>1688</v>
      </c>
      <c r="D48" s="24">
        <v>24</v>
      </c>
      <c r="E48" s="11"/>
    </row>
    <row r="49" spans="1:5" s="2" customFormat="1" ht="21">
      <c r="A49" s="19" t="s">
        <v>830</v>
      </c>
      <c r="B49" s="13">
        <v>7</v>
      </c>
      <c r="C49" s="19" t="s">
        <v>1689</v>
      </c>
      <c r="D49" s="24">
        <v>43</v>
      </c>
      <c r="E49" s="11"/>
    </row>
    <row r="50" spans="1:5" s="2" customFormat="1" ht="49.5">
      <c r="A50" s="19" t="s">
        <v>1690</v>
      </c>
      <c r="B50" s="13">
        <v>7</v>
      </c>
      <c r="C50" s="19" t="s">
        <v>1691</v>
      </c>
      <c r="D50" s="24">
        <v>55</v>
      </c>
      <c r="E50" s="11"/>
    </row>
    <row r="51" spans="1:5" s="2" customFormat="1" ht="33">
      <c r="A51" s="19" t="s">
        <v>845</v>
      </c>
      <c r="B51" s="13">
        <v>7</v>
      </c>
      <c r="C51" s="19" t="s">
        <v>1692</v>
      </c>
      <c r="D51" s="24">
        <v>25</v>
      </c>
      <c r="E51" s="11"/>
    </row>
    <row r="52" spans="1:5" s="2" customFormat="1" ht="49.5">
      <c r="A52" s="19" t="s">
        <v>1690</v>
      </c>
      <c r="B52" s="13">
        <v>7</v>
      </c>
      <c r="C52" s="19" t="s">
        <v>1693</v>
      </c>
      <c r="D52" s="24">
        <v>57</v>
      </c>
      <c r="E52" s="11"/>
    </row>
    <row r="53" spans="1:5" s="2" customFormat="1" ht="33">
      <c r="A53" s="19" t="s">
        <v>839</v>
      </c>
      <c r="B53" s="13">
        <v>7</v>
      </c>
      <c r="C53" s="19" t="s">
        <v>1694</v>
      </c>
      <c r="D53" s="24">
        <v>17</v>
      </c>
      <c r="E53" s="11"/>
    </row>
    <row r="54" spans="1:5" s="2" customFormat="1" ht="49.5">
      <c r="A54" s="19" t="s">
        <v>1690</v>
      </c>
      <c r="B54" s="13">
        <v>7</v>
      </c>
      <c r="C54" s="19" t="s">
        <v>1693</v>
      </c>
      <c r="D54" s="24">
        <v>57</v>
      </c>
      <c r="E54" s="11"/>
    </row>
    <row r="55" spans="1:5" s="2" customFormat="1" ht="49.5">
      <c r="A55" s="19" t="s">
        <v>1690</v>
      </c>
      <c r="B55" s="13">
        <v>7</v>
      </c>
      <c r="C55" s="19" t="s">
        <v>1693</v>
      </c>
      <c r="D55" s="24">
        <v>39</v>
      </c>
      <c r="E55" s="11"/>
    </row>
    <row r="56" spans="1:5" s="2" customFormat="1" ht="49.5">
      <c r="A56" s="19" t="s">
        <v>1690</v>
      </c>
      <c r="B56" s="13">
        <v>7</v>
      </c>
      <c r="C56" s="19" t="s">
        <v>1695</v>
      </c>
      <c r="D56" s="24">
        <v>57</v>
      </c>
      <c r="E56" s="11"/>
    </row>
    <row r="57" spans="1:5" s="2" customFormat="1" ht="49.5">
      <c r="A57" s="19" t="s">
        <v>1690</v>
      </c>
      <c r="B57" s="13">
        <v>4</v>
      </c>
      <c r="C57" s="19" t="s">
        <v>1696</v>
      </c>
      <c r="D57" s="24">
        <v>34</v>
      </c>
      <c r="E57" s="11"/>
    </row>
    <row r="58" spans="1:5" s="2" customFormat="1" ht="33">
      <c r="A58" s="19" t="s">
        <v>758</v>
      </c>
      <c r="B58" s="13">
        <v>7</v>
      </c>
      <c r="C58" s="19" t="s">
        <v>1697</v>
      </c>
      <c r="D58" s="24">
        <v>48</v>
      </c>
      <c r="E58" s="11"/>
    </row>
    <row r="59" spans="1:5" s="2" customFormat="1" ht="33">
      <c r="A59" s="19" t="s">
        <v>758</v>
      </c>
      <c r="B59" s="13">
        <v>7</v>
      </c>
      <c r="C59" s="19" t="s">
        <v>1698</v>
      </c>
      <c r="D59" s="24">
        <v>45</v>
      </c>
      <c r="E59" s="11"/>
    </row>
    <row r="60" spans="1:5" s="2" customFormat="1" ht="33">
      <c r="A60" s="19" t="s">
        <v>758</v>
      </c>
      <c r="B60" s="13">
        <v>7</v>
      </c>
      <c r="C60" s="19" t="s">
        <v>1698</v>
      </c>
      <c r="D60" s="24">
        <v>45</v>
      </c>
      <c r="E60" s="11"/>
    </row>
    <row r="61" spans="1:5" s="2" customFormat="1" ht="49.5">
      <c r="A61" s="19" t="s">
        <v>1684</v>
      </c>
      <c r="B61" s="13" t="s">
        <v>71</v>
      </c>
      <c r="C61" s="19" t="s">
        <v>1699</v>
      </c>
      <c r="D61" s="24">
        <v>67</v>
      </c>
      <c r="E61" s="11"/>
    </row>
    <row r="62" spans="1:5" s="2" customFormat="1" ht="66">
      <c r="A62" s="19" t="s">
        <v>801</v>
      </c>
      <c r="B62" s="13">
        <v>7</v>
      </c>
      <c r="C62" s="19" t="s">
        <v>1700</v>
      </c>
      <c r="D62" s="24">
        <v>55</v>
      </c>
      <c r="E62" s="11"/>
    </row>
    <row r="63" spans="1:5" s="2" customFormat="1" ht="33">
      <c r="A63" s="19" t="s">
        <v>1701</v>
      </c>
      <c r="B63" s="13">
        <v>4</v>
      </c>
      <c r="C63" s="19" t="s">
        <v>1702</v>
      </c>
      <c r="D63" s="24">
        <v>34</v>
      </c>
      <c r="E63" s="11"/>
    </row>
    <row r="64" spans="1:5" s="2" customFormat="1" ht="21">
      <c r="A64" s="19" t="s">
        <v>1703</v>
      </c>
      <c r="B64" s="13">
        <v>4</v>
      </c>
      <c r="C64" s="19" t="s">
        <v>1704</v>
      </c>
      <c r="D64" s="24">
        <v>34</v>
      </c>
      <c r="E64" s="11"/>
    </row>
    <row r="65" spans="1:5" s="2" customFormat="1" ht="49.5">
      <c r="A65" s="19" t="s">
        <v>1705</v>
      </c>
      <c r="B65" s="13">
        <v>7</v>
      </c>
      <c r="C65" s="19" t="s">
        <v>80</v>
      </c>
      <c r="D65" s="24">
        <v>33</v>
      </c>
      <c r="E65" s="11"/>
    </row>
    <row r="66" spans="1:5" s="2" customFormat="1" ht="33">
      <c r="A66" s="19" t="s">
        <v>1706</v>
      </c>
      <c r="B66" s="13">
        <v>7</v>
      </c>
      <c r="C66" s="19" t="s">
        <v>80</v>
      </c>
      <c r="D66" s="24">
        <v>29</v>
      </c>
      <c r="E66" s="11"/>
    </row>
    <row r="67" spans="1:5" s="2" customFormat="1" ht="33">
      <c r="A67" s="19" t="s">
        <v>1706</v>
      </c>
      <c r="B67" s="13">
        <v>7</v>
      </c>
      <c r="C67" s="19" t="s">
        <v>80</v>
      </c>
      <c r="D67" s="24">
        <v>8</v>
      </c>
      <c r="E67" s="11"/>
    </row>
    <row r="68" spans="1:5" s="2" customFormat="1" ht="49.5">
      <c r="A68" s="19" t="s">
        <v>1707</v>
      </c>
      <c r="B68" s="13">
        <v>7</v>
      </c>
      <c r="C68" s="19" t="s">
        <v>80</v>
      </c>
      <c r="D68" s="24">
        <v>24</v>
      </c>
      <c r="E68" s="11"/>
    </row>
    <row r="69" spans="1:5" s="2" customFormat="1" ht="49.5">
      <c r="A69" s="19" t="s">
        <v>1708</v>
      </c>
      <c r="B69" s="13">
        <v>4</v>
      </c>
      <c r="C69" s="19" t="s">
        <v>1709</v>
      </c>
      <c r="D69" s="24">
        <v>13</v>
      </c>
      <c r="E69" s="11"/>
    </row>
    <row r="70" spans="1:5" s="2" customFormat="1" ht="49.5">
      <c r="A70" s="19" t="s">
        <v>1707</v>
      </c>
      <c r="B70" s="13">
        <v>7</v>
      </c>
      <c r="C70" s="19" t="s">
        <v>80</v>
      </c>
      <c r="D70" s="24">
        <v>50</v>
      </c>
      <c r="E70" s="11"/>
    </row>
    <row r="71" spans="1:5" s="2" customFormat="1" ht="49.5">
      <c r="A71" s="19" t="s">
        <v>1707</v>
      </c>
      <c r="B71" s="13">
        <v>7</v>
      </c>
      <c r="C71" s="19" t="s">
        <v>80</v>
      </c>
      <c r="D71" s="24">
        <v>15</v>
      </c>
      <c r="E71" s="11"/>
    </row>
    <row r="72" spans="1:5" s="2" customFormat="1" ht="49.5">
      <c r="A72" s="19" t="s">
        <v>1707</v>
      </c>
      <c r="B72" s="13">
        <v>7</v>
      </c>
      <c r="C72" s="19" t="s">
        <v>80</v>
      </c>
      <c r="D72" s="24">
        <v>35</v>
      </c>
      <c r="E72" s="11"/>
    </row>
    <row r="73" spans="1:5" s="2" customFormat="1" ht="49.5">
      <c r="A73" s="19" t="s">
        <v>1707</v>
      </c>
      <c r="B73" s="13">
        <v>7</v>
      </c>
      <c r="C73" s="19" t="s">
        <v>80</v>
      </c>
      <c r="D73" s="24">
        <v>24</v>
      </c>
      <c r="E73" s="11"/>
    </row>
    <row r="74" spans="1:5" s="2" customFormat="1" ht="33">
      <c r="A74" s="19" t="s">
        <v>1710</v>
      </c>
      <c r="B74" s="13">
        <v>7</v>
      </c>
      <c r="C74" s="19" t="s">
        <v>80</v>
      </c>
      <c r="D74" s="24">
        <v>29</v>
      </c>
      <c r="E74" s="11"/>
    </row>
    <row r="75" spans="1:5" s="2" customFormat="1" ht="33">
      <c r="A75" s="19" t="s">
        <v>1711</v>
      </c>
      <c r="B75" s="13">
        <v>7</v>
      </c>
      <c r="C75" s="19" t="s">
        <v>80</v>
      </c>
      <c r="D75" s="24">
        <v>44</v>
      </c>
      <c r="E75" s="11"/>
    </row>
    <row r="76" spans="1:5" s="2" customFormat="1" ht="33">
      <c r="A76" s="19" t="s">
        <v>1710</v>
      </c>
      <c r="B76" s="13">
        <v>7</v>
      </c>
      <c r="C76" s="19" t="s">
        <v>80</v>
      </c>
      <c r="D76" s="24">
        <v>30</v>
      </c>
      <c r="E76" s="11"/>
    </row>
    <row r="77" spans="1:5" s="2" customFormat="1" ht="33">
      <c r="A77" s="19" t="s">
        <v>1712</v>
      </c>
      <c r="B77" s="13">
        <v>7</v>
      </c>
      <c r="C77" s="19" t="s">
        <v>80</v>
      </c>
      <c r="D77" s="24">
        <v>40</v>
      </c>
      <c r="E77" s="11"/>
    </row>
    <row r="78" spans="1:5" s="2" customFormat="1" ht="33">
      <c r="A78" s="19" t="s">
        <v>1712</v>
      </c>
      <c r="B78" s="13">
        <v>7</v>
      </c>
      <c r="C78" s="19" t="s">
        <v>80</v>
      </c>
      <c r="D78" s="24">
        <v>40</v>
      </c>
      <c r="E78" s="11"/>
    </row>
    <row r="79" spans="1:5" s="2" customFormat="1" ht="33">
      <c r="A79" s="19" t="s">
        <v>1713</v>
      </c>
      <c r="B79" s="13">
        <v>7</v>
      </c>
      <c r="C79" s="19" t="s">
        <v>80</v>
      </c>
      <c r="D79" s="24">
        <v>55</v>
      </c>
      <c r="E79" s="11"/>
    </row>
    <row r="80" spans="1:5" s="2" customFormat="1" ht="49.5">
      <c r="A80" s="19" t="s">
        <v>1714</v>
      </c>
      <c r="B80" s="13">
        <v>4</v>
      </c>
      <c r="C80" s="19" t="s">
        <v>1715</v>
      </c>
      <c r="D80" s="24">
        <v>9</v>
      </c>
      <c r="E80" s="11"/>
    </row>
    <row r="81" spans="1:5" s="2" customFormat="1" ht="33">
      <c r="A81" s="19" t="s">
        <v>1716</v>
      </c>
      <c r="B81" s="13">
        <v>7</v>
      </c>
      <c r="C81" s="19" t="s">
        <v>80</v>
      </c>
      <c r="D81" s="24">
        <v>19</v>
      </c>
      <c r="E81" s="11"/>
    </row>
    <row r="82" spans="1:5" s="2" customFormat="1" ht="49.5">
      <c r="A82" s="19" t="s">
        <v>1708</v>
      </c>
      <c r="B82" s="13">
        <v>4</v>
      </c>
      <c r="C82" s="19" t="s">
        <v>1717</v>
      </c>
      <c r="D82" s="24">
        <v>17</v>
      </c>
      <c r="E82" s="11"/>
    </row>
    <row r="83" spans="1:5" s="2" customFormat="1" ht="21">
      <c r="A83" s="19" t="s">
        <v>901</v>
      </c>
      <c r="B83" s="13">
        <v>4</v>
      </c>
      <c r="C83" s="19" t="s">
        <v>1718</v>
      </c>
      <c r="D83" s="24">
        <v>2</v>
      </c>
      <c r="E83" s="11"/>
    </row>
    <row r="84" spans="1:5" s="2" customFormat="1" ht="49.5">
      <c r="A84" s="19" t="s">
        <v>1719</v>
      </c>
      <c r="B84" s="13">
        <v>4</v>
      </c>
      <c r="C84" s="19" t="s">
        <v>1720</v>
      </c>
      <c r="D84" s="24">
        <v>44</v>
      </c>
      <c r="E84" s="11"/>
    </row>
    <row r="85" spans="1:5" s="2" customFormat="1" ht="33">
      <c r="A85" s="19" t="s">
        <v>1721</v>
      </c>
      <c r="B85" s="13">
        <v>4</v>
      </c>
      <c r="C85" s="19" t="s">
        <v>1722</v>
      </c>
      <c r="D85" s="24">
        <v>29</v>
      </c>
      <c r="E85" s="11"/>
    </row>
    <row r="86" spans="1:5" s="2" customFormat="1" ht="66">
      <c r="A86" s="19" t="s">
        <v>1723</v>
      </c>
      <c r="B86" s="13">
        <v>4</v>
      </c>
      <c r="C86" s="19" t="s">
        <v>1724</v>
      </c>
      <c r="D86" s="24">
        <v>47</v>
      </c>
      <c r="E86" s="11"/>
    </row>
    <row r="87" spans="1:5" s="2" customFormat="1" ht="66">
      <c r="A87" s="19" t="s">
        <v>1725</v>
      </c>
      <c r="B87" s="13">
        <v>4</v>
      </c>
      <c r="C87" s="19" t="s">
        <v>1726</v>
      </c>
      <c r="D87" s="24">
        <v>21</v>
      </c>
      <c r="E87" s="11"/>
    </row>
    <row r="88" spans="1:5" s="2" customFormat="1" ht="33">
      <c r="A88" s="19" t="s">
        <v>1727</v>
      </c>
      <c r="B88" s="13">
        <v>4</v>
      </c>
      <c r="C88" s="19" t="s">
        <v>1728</v>
      </c>
      <c r="D88" s="24">
        <v>43</v>
      </c>
      <c r="E88" s="11"/>
    </row>
    <row r="89" spans="1:5" s="2" customFormat="1" ht="33">
      <c r="A89" s="19" t="s">
        <v>1729</v>
      </c>
      <c r="B89" s="13">
        <v>7</v>
      </c>
      <c r="C89" s="19" t="s">
        <v>80</v>
      </c>
      <c r="D89" s="24">
        <v>30</v>
      </c>
      <c r="E89" s="11"/>
    </row>
    <row r="90" spans="1:5" s="2" customFormat="1" ht="33">
      <c r="A90" s="19" t="s">
        <v>979</v>
      </c>
      <c r="B90" s="13">
        <v>7</v>
      </c>
      <c r="C90" s="19" t="s">
        <v>1730</v>
      </c>
      <c r="D90" s="24">
        <v>21</v>
      </c>
      <c r="E90" s="11"/>
    </row>
    <row r="91" spans="1:5" s="2" customFormat="1" ht="33">
      <c r="A91" s="19" t="s">
        <v>1731</v>
      </c>
      <c r="B91" s="13">
        <v>7</v>
      </c>
      <c r="C91" s="19" t="s">
        <v>80</v>
      </c>
      <c r="D91" s="24">
        <v>33</v>
      </c>
      <c r="E91" s="11"/>
    </row>
    <row r="92" spans="1:5" s="2" customFormat="1" ht="33">
      <c r="A92" s="19" t="s">
        <v>1732</v>
      </c>
      <c r="B92" s="13">
        <v>4</v>
      </c>
      <c r="C92" s="19" t="s">
        <v>1733</v>
      </c>
      <c r="D92" s="24">
        <v>51</v>
      </c>
      <c r="E92" s="11"/>
    </row>
    <row r="93" spans="1:5" s="2" customFormat="1" ht="33">
      <c r="A93" s="19" t="s">
        <v>1051</v>
      </c>
      <c r="B93" s="13">
        <v>4</v>
      </c>
      <c r="C93" s="19" t="s">
        <v>1734</v>
      </c>
      <c r="D93" s="24">
        <v>36</v>
      </c>
      <c r="E93" s="11"/>
    </row>
    <row r="94" spans="1:5" s="2" customFormat="1" ht="49.5">
      <c r="A94" s="19" t="s">
        <v>1735</v>
      </c>
      <c r="B94" s="13">
        <v>4</v>
      </c>
      <c r="C94" s="19" t="s">
        <v>1736</v>
      </c>
      <c r="D94" s="24">
        <v>21</v>
      </c>
      <c r="E94" s="11"/>
    </row>
    <row r="95" spans="1:5" s="2" customFormat="1" ht="21">
      <c r="A95" s="19" t="s">
        <v>1737</v>
      </c>
      <c r="B95" s="13">
        <v>4</v>
      </c>
      <c r="C95" s="19" t="s">
        <v>1733</v>
      </c>
      <c r="D95" s="24">
        <v>64</v>
      </c>
      <c r="E95" s="11"/>
    </row>
    <row r="96" spans="1:5" s="2" customFormat="1" ht="33">
      <c r="A96" s="19" t="s">
        <v>995</v>
      </c>
      <c r="B96" s="13">
        <v>7</v>
      </c>
      <c r="C96" s="19" t="s">
        <v>1730</v>
      </c>
      <c r="D96" s="24">
        <v>34</v>
      </c>
      <c r="E96" s="11"/>
    </row>
    <row r="97" spans="1:5" s="2" customFormat="1" ht="33">
      <c r="A97" s="19" t="s">
        <v>1009</v>
      </c>
      <c r="B97" s="13" t="s">
        <v>77</v>
      </c>
      <c r="C97" s="19" t="s">
        <v>1738</v>
      </c>
      <c r="D97" s="24">
        <v>38</v>
      </c>
      <c r="E97" s="11"/>
    </row>
    <row r="98" spans="1:5" s="2" customFormat="1" ht="33">
      <c r="A98" s="19" t="s">
        <v>1739</v>
      </c>
      <c r="B98" s="13">
        <v>4</v>
      </c>
      <c r="C98" s="19" t="s">
        <v>1740</v>
      </c>
      <c r="D98" s="24">
        <v>43</v>
      </c>
      <c r="E98" s="11"/>
    </row>
    <row r="99" spans="1:5" s="2" customFormat="1" ht="33">
      <c r="A99" s="19" t="s">
        <v>1006</v>
      </c>
      <c r="B99" s="13">
        <v>7</v>
      </c>
      <c r="C99" s="19" t="s">
        <v>80</v>
      </c>
      <c r="D99" s="24">
        <v>69</v>
      </c>
      <c r="E99" s="11"/>
    </row>
    <row r="100" spans="1:5" s="2" customFormat="1" ht="33">
      <c r="A100" s="19" t="s">
        <v>1031</v>
      </c>
      <c r="B100" s="13">
        <v>4</v>
      </c>
      <c r="C100" s="19" t="s">
        <v>1741</v>
      </c>
      <c r="D100" s="24">
        <v>29</v>
      </c>
      <c r="E100" s="11"/>
    </row>
    <row r="101" spans="1:5" s="2" customFormat="1" ht="33">
      <c r="A101" s="19" t="s">
        <v>995</v>
      </c>
      <c r="B101" s="13">
        <v>7</v>
      </c>
      <c r="C101" s="19" t="s">
        <v>1742</v>
      </c>
      <c r="D101" s="24">
        <v>39</v>
      </c>
      <c r="E101" s="11"/>
    </row>
    <row r="102" spans="1:5" s="2" customFormat="1" ht="33">
      <c r="A102" s="19" t="s">
        <v>995</v>
      </c>
      <c r="B102" s="13">
        <v>7</v>
      </c>
      <c r="C102" s="19" t="s">
        <v>80</v>
      </c>
      <c r="D102" s="24">
        <v>43</v>
      </c>
      <c r="E102" s="11"/>
    </row>
    <row r="103" spans="1:5" s="2" customFormat="1" ht="33">
      <c r="A103" s="19" t="s">
        <v>995</v>
      </c>
      <c r="B103" s="13">
        <v>7</v>
      </c>
      <c r="C103" s="19" t="s">
        <v>80</v>
      </c>
      <c r="D103" s="24">
        <v>33</v>
      </c>
      <c r="E103" s="11"/>
    </row>
    <row r="104" spans="1:5" s="2" customFormat="1" ht="49.5">
      <c r="A104" s="19" t="s">
        <v>1027</v>
      </c>
      <c r="B104" s="13">
        <v>7</v>
      </c>
      <c r="C104" s="19" t="s">
        <v>80</v>
      </c>
      <c r="D104" s="24">
        <v>20</v>
      </c>
      <c r="E104" s="11"/>
    </row>
    <row r="105" spans="1:5" s="2" customFormat="1" ht="33">
      <c r="A105" s="19" t="s">
        <v>1739</v>
      </c>
      <c r="B105" s="13">
        <v>7</v>
      </c>
      <c r="C105" s="19" t="s">
        <v>80</v>
      </c>
      <c r="D105" s="24">
        <v>24</v>
      </c>
      <c r="E105" s="11"/>
    </row>
    <row r="106" spans="1:5" s="2" customFormat="1" ht="33">
      <c r="A106" s="19" t="s">
        <v>993</v>
      </c>
      <c r="B106" s="13">
        <v>4</v>
      </c>
      <c r="C106" s="19" t="s">
        <v>1743</v>
      </c>
      <c r="D106" s="24">
        <v>74</v>
      </c>
      <c r="E106" s="11"/>
    </row>
    <row r="107" spans="1:5" s="2" customFormat="1" ht="33">
      <c r="A107" s="19" t="s">
        <v>979</v>
      </c>
      <c r="B107" s="13">
        <v>7</v>
      </c>
      <c r="C107" s="19" t="s">
        <v>80</v>
      </c>
      <c r="D107" s="24">
        <v>23</v>
      </c>
      <c r="E107" s="11"/>
    </row>
    <row r="108" spans="1:5" s="2" customFormat="1" ht="33">
      <c r="A108" s="19" t="s">
        <v>1744</v>
      </c>
      <c r="B108" s="13">
        <v>7</v>
      </c>
      <c r="C108" s="19" t="s">
        <v>80</v>
      </c>
      <c r="D108" s="24">
        <v>27</v>
      </c>
      <c r="E108" s="11"/>
    </row>
    <row r="109" spans="1:5" s="2" customFormat="1" ht="33">
      <c r="A109" s="19" t="s">
        <v>979</v>
      </c>
      <c r="B109" s="13">
        <v>7</v>
      </c>
      <c r="C109" s="19" t="s">
        <v>80</v>
      </c>
      <c r="D109" s="24">
        <v>27</v>
      </c>
      <c r="E109" s="11"/>
    </row>
    <row r="110" spans="1:5" s="2" customFormat="1" ht="33">
      <c r="A110" s="19" t="s">
        <v>1745</v>
      </c>
      <c r="B110" s="13">
        <v>4</v>
      </c>
      <c r="C110" s="19" t="s">
        <v>1746</v>
      </c>
      <c r="D110" s="24">
        <v>25</v>
      </c>
      <c r="E110" s="11"/>
    </row>
    <row r="111" spans="1:5" s="2" customFormat="1" ht="33">
      <c r="A111" s="19" t="s">
        <v>1747</v>
      </c>
      <c r="B111" s="13">
        <v>4</v>
      </c>
      <c r="C111" s="19" t="s">
        <v>1748</v>
      </c>
      <c r="D111" s="24">
        <v>41</v>
      </c>
      <c r="E111" s="11"/>
    </row>
    <row r="112" spans="1:5" s="2" customFormat="1" ht="33">
      <c r="A112" s="19" t="s">
        <v>979</v>
      </c>
      <c r="B112" s="13">
        <v>7</v>
      </c>
      <c r="C112" s="19" t="s">
        <v>80</v>
      </c>
      <c r="D112" s="24">
        <v>22</v>
      </c>
      <c r="E112" s="11"/>
    </row>
    <row r="113" spans="1:5" s="2" customFormat="1" ht="33">
      <c r="A113" s="19" t="s">
        <v>1749</v>
      </c>
      <c r="B113" s="13">
        <v>7</v>
      </c>
      <c r="C113" s="19" t="s">
        <v>80</v>
      </c>
      <c r="D113" s="24">
        <v>48</v>
      </c>
      <c r="E113" s="11"/>
    </row>
    <row r="114" spans="1:5" s="2" customFormat="1" ht="33">
      <c r="A114" s="19" t="s">
        <v>1749</v>
      </c>
      <c r="B114" s="13">
        <v>7</v>
      </c>
      <c r="C114" s="19" t="s">
        <v>80</v>
      </c>
      <c r="D114" s="24">
        <v>42</v>
      </c>
      <c r="E114" s="11"/>
    </row>
    <row r="115" spans="1:5" s="2" customFormat="1" ht="33">
      <c r="A115" s="19" t="s">
        <v>1750</v>
      </c>
      <c r="B115" s="13" t="s">
        <v>116</v>
      </c>
      <c r="C115" s="19" t="s">
        <v>1751</v>
      </c>
      <c r="D115" s="24">
        <v>50</v>
      </c>
      <c r="E115" s="11"/>
    </row>
    <row r="116" spans="1:5" s="2" customFormat="1" ht="33">
      <c r="A116" s="19" t="s">
        <v>1752</v>
      </c>
      <c r="B116" s="13" t="s">
        <v>117</v>
      </c>
      <c r="C116" s="19" t="s">
        <v>80</v>
      </c>
      <c r="D116" s="24">
        <v>28</v>
      </c>
      <c r="E116" s="11"/>
    </row>
    <row r="117" spans="1:5" s="2" customFormat="1" ht="33">
      <c r="A117" s="19" t="s">
        <v>1122</v>
      </c>
      <c r="B117" s="13" t="s">
        <v>116</v>
      </c>
      <c r="C117" s="19" t="s">
        <v>1753</v>
      </c>
      <c r="D117" s="24">
        <v>51</v>
      </c>
      <c r="E117" s="11"/>
    </row>
    <row r="118" spans="1:5" s="2" customFormat="1" ht="33">
      <c r="A118" s="19" t="s">
        <v>1754</v>
      </c>
      <c r="B118" s="13">
        <v>4</v>
      </c>
      <c r="C118" s="19" t="s">
        <v>1168</v>
      </c>
      <c r="D118" s="24">
        <v>31</v>
      </c>
      <c r="E118" s="11"/>
    </row>
    <row r="119" spans="1:5" s="2" customFormat="1" ht="33">
      <c r="A119" s="19" t="s">
        <v>1755</v>
      </c>
      <c r="B119" s="13">
        <v>4</v>
      </c>
      <c r="C119" s="19" t="s">
        <v>1756</v>
      </c>
      <c r="D119" s="24">
        <v>16</v>
      </c>
      <c r="E119" s="11"/>
    </row>
    <row r="120" spans="1:5" s="2" customFormat="1" ht="49.5">
      <c r="A120" s="19" t="s">
        <v>1757</v>
      </c>
      <c r="B120" s="13">
        <v>7</v>
      </c>
      <c r="C120" s="19" t="s">
        <v>1758</v>
      </c>
      <c r="D120" s="24">
        <v>12</v>
      </c>
      <c r="E120" s="11"/>
    </row>
    <row r="121" spans="1:5" s="2" customFormat="1" ht="33">
      <c r="A121" s="19" t="s">
        <v>1759</v>
      </c>
      <c r="B121" s="13">
        <v>4</v>
      </c>
      <c r="C121" s="19" t="s">
        <v>1168</v>
      </c>
      <c r="D121" s="24">
        <v>29</v>
      </c>
      <c r="E121" s="11"/>
    </row>
    <row r="122" spans="1:5" s="2" customFormat="1" ht="99">
      <c r="A122" s="19" t="s">
        <v>1760</v>
      </c>
      <c r="B122" s="13">
        <v>7</v>
      </c>
      <c r="C122" s="19" t="s">
        <v>1761</v>
      </c>
      <c r="D122" s="24">
        <v>19</v>
      </c>
      <c r="E122" s="11"/>
    </row>
    <row r="123" spans="1:5" s="2" customFormat="1" ht="33">
      <c r="A123" s="19" t="s">
        <v>1185</v>
      </c>
      <c r="B123" s="13" t="s">
        <v>71</v>
      </c>
      <c r="C123" s="19" t="s">
        <v>1762</v>
      </c>
      <c r="D123" s="24">
        <v>18</v>
      </c>
      <c r="E123" s="11"/>
    </row>
    <row r="124" spans="1:5" s="2" customFormat="1" ht="33">
      <c r="A124" s="19" t="s">
        <v>1763</v>
      </c>
      <c r="B124" s="13">
        <v>7</v>
      </c>
      <c r="C124" s="19" t="s">
        <v>1764</v>
      </c>
      <c r="D124" s="24">
        <v>27</v>
      </c>
      <c r="E124" s="11"/>
    </row>
    <row r="125" spans="1:5" s="2" customFormat="1" ht="66">
      <c r="A125" s="19" t="s">
        <v>1765</v>
      </c>
      <c r="B125" s="13">
        <v>4</v>
      </c>
      <c r="C125" s="19" t="s">
        <v>1766</v>
      </c>
      <c r="D125" s="24">
        <v>36</v>
      </c>
      <c r="E125" s="11"/>
    </row>
    <row r="126" spans="1:5" s="2" customFormat="1" ht="66">
      <c r="A126" s="19" t="s">
        <v>1765</v>
      </c>
      <c r="B126" s="13">
        <v>4</v>
      </c>
      <c r="C126" s="19" t="s">
        <v>1766</v>
      </c>
      <c r="D126" s="24">
        <v>41</v>
      </c>
      <c r="E126" s="11"/>
    </row>
    <row r="127" spans="1:5" s="2" customFormat="1" ht="33">
      <c r="A127" s="19" t="s">
        <v>1754</v>
      </c>
      <c r="B127" s="13">
        <v>4</v>
      </c>
      <c r="C127" s="19" t="s">
        <v>1168</v>
      </c>
      <c r="D127" s="24">
        <v>33</v>
      </c>
      <c r="E127" s="11"/>
    </row>
    <row r="128" spans="1:5" s="2" customFormat="1" ht="21">
      <c r="A128" s="19" t="s">
        <v>1767</v>
      </c>
      <c r="B128" s="13">
        <v>7</v>
      </c>
      <c r="C128" s="19" t="s">
        <v>1768</v>
      </c>
      <c r="D128" s="24">
        <v>52</v>
      </c>
      <c r="E128" s="11"/>
    </row>
    <row r="129" spans="1:5" s="2" customFormat="1" ht="33">
      <c r="A129" s="19" t="s">
        <v>705</v>
      </c>
      <c r="B129" s="13">
        <v>4</v>
      </c>
      <c r="C129" s="19" t="s">
        <v>1671</v>
      </c>
      <c r="D129" s="24">
        <v>19</v>
      </c>
      <c r="E129" s="11"/>
    </row>
    <row r="130" spans="1:5" s="2" customFormat="1" ht="33">
      <c r="A130" s="19" t="s">
        <v>1672</v>
      </c>
      <c r="B130" s="13">
        <v>7</v>
      </c>
      <c r="C130" s="19" t="s">
        <v>80</v>
      </c>
      <c r="D130" s="24">
        <v>5</v>
      </c>
      <c r="E130" s="11"/>
    </row>
    <row r="131" spans="1:5" s="2" customFormat="1" ht="33">
      <c r="A131" s="19" t="s">
        <v>1672</v>
      </c>
      <c r="B131" s="13">
        <v>7</v>
      </c>
      <c r="C131" s="19" t="s">
        <v>80</v>
      </c>
      <c r="D131" s="24">
        <v>5</v>
      </c>
      <c r="E131" s="11"/>
    </row>
    <row r="132" spans="1:5" s="2" customFormat="1" ht="33">
      <c r="A132" s="19" t="s">
        <v>1673</v>
      </c>
      <c r="B132" s="13">
        <v>4</v>
      </c>
      <c r="C132" s="19" t="s">
        <v>1674</v>
      </c>
      <c r="D132" s="24">
        <v>37</v>
      </c>
      <c r="E132" s="11"/>
    </row>
    <row r="133" spans="1:5" s="2" customFormat="1" ht="33">
      <c r="A133" s="19" t="s">
        <v>1673</v>
      </c>
      <c r="B133" s="13">
        <v>7</v>
      </c>
      <c r="C133" s="19" t="s">
        <v>80</v>
      </c>
      <c r="D133" s="24">
        <v>21</v>
      </c>
      <c r="E133" s="11"/>
    </row>
    <row r="134" spans="1:5" s="2" customFormat="1" ht="33">
      <c r="A134" s="19" t="s">
        <v>713</v>
      </c>
      <c r="B134" s="13">
        <v>4</v>
      </c>
      <c r="C134" s="19" t="s">
        <v>1675</v>
      </c>
      <c r="D134" s="24">
        <v>41</v>
      </c>
      <c r="E134" s="11"/>
    </row>
    <row r="135" spans="1:5" s="2" customFormat="1" ht="21">
      <c r="A135" s="19" t="s">
        <v>1676</v>
      </c>
      <c r="B135" s="13">
        <v>4</v>
      </c>
      <c r="C135" s="19" t="s">
        <v>1677</v>
      </c>
      <c r="D135" s="24">
        <v>43</v>
      </c>
      <c r="E135" s="11"/>
    </row>
    <row r="136" spans="1:5" s="2" customFormat="1" ht="33">
      <c r="A136" s="19" t="s">
        <v>708</v>
      </c>
      <c r="B136" s="13">
        <v>7</v>
      </c>
      <c r="C136" s="19" t="s">
        <v>80</v>
      </c>
      <c r="D136" s="24">
        <v>42</v>
      </c>
      <c r="E136" s="11"/>
    </row>
    <row r="137" spans="1:5" s="2" customFormat="1" ht="49.5">
      <c r="A137" s="19" t="s">
        <v>1673</v>
      </c>
      <c r="B137" s="13">
        <v>4</v>
      </c>
      <c r="C137" s="19" t="s">
        <v>1678</v>
      </c>
      <c r="D137" s="24">
        <v>44</v>
      </c>
      <c r="E137" s="11"/>
    </row>
    <row r="138" spans="1:5" s="2" customFormat="1" ht="21">
      <c r="A138" s="19" t="s">
        <v>1679</v>
      </c>
      <c r="B138" s="13">
        <v>7</v>
      </c>
      <c r="C138" s="19" t="s">
        <v>80</v>
      </c>
      <c r="D138" s="24">
        <v>8</v>
      </c>
      <c r="E138" s="11"/>
    </row>
    <row r="139" spans="1:5" s="2" customFormat="1" ht="21">
      <c r="A139" s="19" t="s">
        <v>1679</v>
      </c>
      <c r="B139" s="13">
        <v>7</v>
      </c>
      <c r="C139" s="19" t="s">
        <v>80</v>
      </c>
      <c r="D139" s="24">
        <v>49</v>
      </c>
      <c r="E139" s="11"/>
    </row>
    <row r="140" spans="1:5" s="2" customFormat="1" ht="33">
      <c r="A140" s="19" t="s">
        <v>1680</v>
      </c>
      <c r="B140" s="13">
        <v>7</v>
      </c>
      <c r="C140" s="19" t="s">
        <v>80</v>
      </c>
      <c r="D140" s="24">
        <v>20</v>
      </c>
      <c r="E140" s="11"/>
    </row>
    <row r="141" spans="1:5" s="2" customFormat="1" ht="33">
      <c r="A141" s="19" t="s">
        <v>1769</v>
      </c>
      <c r="B141" s="13">
        <v>4</v>
      </c>
      <c r="C141" s="19" t="s">
        <v>1770</v>
      </c>
      <c r="D141" s="24">
        <v>38</v>
      </c>
      <c r="E141" s="11"/>
    </row>
    <row r="142" spans="1:5" s="2" customFormat="1" ht="33">
      <c r="A142" s="19" t="s">
        <v>1771</v>
      </c>
      <c r="B142" s="13">
        <v>4</v>
      </c>
      <c r="C142" s="19" t="s">
        <v>1772</v>
      </c>
      <c r="D142" s="24">
        <v>20</v>
      </c>
      <c r="E142" s="11"/>
    </row>
    <row r="143" spans="1:5" s="2" customFormat="1" ht="33">
      <c r="A143" s="19" t="s">
        <v>1771</v>
      </c>
      <c r="B143" s="13">
        <v>4</v>
      </c>
      <c r="C143" s="19" t="s">
        <v>1772</v>
      </c>
      <c r="D143" s="24">
        <v>20</v>
      </c>
      <c r="E143" s="11"/>
    </row>
    <row r="144" spans="1:5" s="2" customFormat="1" ht="33">
      <c r="A144" s="19" t="s">
        <v>1771</v>
      </c>
      <c r="B144" s="13">
        <v>4</v>
      </c>
      <c r="C144" s="19" t="s">
        <v>1772</v>
      </c>
      <c r="D144" s="24">
        <v>20</v>
      </c>
      <c r="E144" s="11"/>
    </row>
    <row r="145" spans="1:5" s="2" customFormat="1" ht="33">
      <c r="A145" s="19" t="s">
        <v>1771</v>
      </c>
      <c r="B145" s="13">
        <v>4</v>
      </c>
      <c r="C145" s="19" t="s">
        <v>1772</v>
      </c>
      <c r="D145" s="24">
        <v>20</v>
      </c>
      <c r="E145" s="11"/>
    </row>
    <row r="146" spans="1:5" s="2" customFormat="1" ht="33">
      <c r="A146" s="19" t="s">
        <v>1771</v>
      </c>
      <c r="B146" s="13">
        <v>4</v>
      </c>
      <c r="C146" s="19" t="s">
        <v>1772</v>
      </c>
      <c r="D146" s="24">
        <v>20</v>
      </c>
      <c r="E146" s="11"/>
    </row>
    <row r="147" spans="1:5" s="2" customFormat="1" ht="33">
      <c r="A147" s="19" t="s">
        <v>1771</v>
      </c>
      <c r="B147" s="13">
        <v>4</v>
      </c>
      <c r="C147" s="19" t="s">
        <v>1772</v>
      </c>
      <c r="D147" s="24">
        <v>20</v>
      </c>
      <c r="E147" s="11"/>
    </row>
    <row r="148" spans="1:5" s="2" customFormat="1" ht="33">
      <c r="A148" s="19" t="s">
        <v>1771</v>
      </c>
      <c r="B148" s="13">
        <v>4</v>
      </c>
      <c r="C148" s="19" t="s">
        <v>1772</v>
      </c>
      <c r="D148" s="24">
        <v>20</v>
      </c>
      <c r="E148" s="11"/>
    </row>
    <row r="149" spans="1:5" s="2" customFormat="1" ht="33">
      <c r="A149" s="19" t="s">
        <v>1771</v>
      </c>
      <c r="B149" s="13">
        <v>4</v>
      </c>
      <c r="C149" s="19" t="s">
        <v>1773</v>
      </c>
      <c r="D149" s="24">
        <v>20</v>
      </c>
      <c r="E149" s="11"/>
    </row>
    <row r="150" spans="1:5" s="2" customFormat="1" ht="33">
      <c r="A150" s="19" t="s">
        <v>1771</v>
      </c>
      <c r="B150" s="13">
        <v>4</v>
      </c>
      <c r="C150" s="19" t="s">
        <v>1773</v>
      </c>
      <c r="D150" s="24">
        <v>20</v>
      </c>
      <c r="E150" s="11"/>
    </row>
    <row r="151" spans="1:5" s="2" customFormat="1" ht="33">
      <c r="A151" s="19" t="s">
        <v>1771</v>
      </c>
      <c r="B151" s="13">
        <v>4</v>
      </c>
      <c r="C151" s="19" t="s">
        <v>1773</v>
      </c>
      <c r="D151" s="24">
        <v>20</v>
      </c>
      <c r="E151" s="11"/>
    </row>
    <row r="152" spans="1:5" s="2" customFormat="1" ht="33">
      <c r="A152" s="19" t="s">
        <v>1774</v>
      </c>
      <c r="B152" s="13">
        <v>4</v>
      </c>
      <c r="C152" s="19" t="s">
        <v>1775</v>
      </c>
      <c r="D152" s="24">
        <v>50</v>
      </c>
      <c r="E152" s="11"/>
    </row>
    <row r="153" spans="1:5" s="2" customFormat="1" ht="33">
      <c r="A153" s="19" t="s">
        <v>1776</v>
      </c>
      <c r="B153" s="13">
        <v>7</v>
      </c>
      <c r="C153" s="19" t="s">
        <v>80</v>
      </c>
      <c r="D153" s="24">
        <v>31</v>
      </c>
      <c r="E153" s="11"/>
    </row>
    <row r="154" spans="1:5" s="2" customFormat="1" ht="33">
      <c r="A154" s="19" t="s">
        <v>1212</v>
      </c>
      <c r="B154" s="13">
        <v>4</v>
      </c>
      <c r="C154" s="19" t="s">
        <v>112</v>
      </c>
      <c r="D154" s="24">
        <v>27</v>
      </c>
      <c r="E154" s="11"/>
    </row>
    <row r="155" spans="1:5" s="2" customFormat="1" ht="66">
      <c r="A155" s="19" t="s">
        <v>1777</v>
      </c>
      <c r="B155" s="13">
        <v>7</v>
      </c>
      <c r="C155" s="19" t="s">
        <v>80</v>
      </c>
      <c r="D155" s="24">
        <v>8</v>
      </c>
      <c r="E155" s="11"/>
    </row>
    <row r="156" spans="1:5" s="2" customFormat="1" ht="33">
      <c r="A156" s="19" t="s">
        <v>1778</v>
      </c>
      <c r="B156" s="13">
        <v>7</v>
      </c>
      <c r="C156" s="19" t="s">
        <v>80</v>
      </c>
      <c r="D156" s="24">
        <v>57</v>
      </c>
      <c r="E156" s="11"/>
    </row>
    <row r="157" spans="1:5" s="2" customFormat="1" ht="33">
      <c r="A157" s="19" t="s">
        <v>1779</v>
      </c>
      <c r="B157" s="13">
        <v>7</v>
      </c>
      <c r="C157" s="19" t="s">
        <v>80</v>
      </c>
      <c r="D157" s="24">
        <v>28</v>
      </c>
      <c r="E157" s="11"/>
    </row>
    <row r="158" spans="1:5" s="2" customFormat="1" ht="33">
      <c r="A158" s="19" t="s">
        <v>1235</v>
      </c>
      <c r="B158" s="13">
        <v>4</v>
      </c>
      <c r="C158" s="19" t="s">
        <v>595</v>
      </c>
      <c r="D158" s="24">
        <v>44</v>
      </c>
      <c r="E158" s="11"/>
    </row>
    <row r="159" spans="1:5" s="2" customFormat="1" ht="21">
      <c r="A159" s="19" t="s">
        <v>1239</v>
      </c>
      <c r="B159" s="13">
        <v>4</v>
      </c>
      <c r="C159" s="19" t="s">
        <v>595</v>
      </c>
      <c r="D159" s="24">
        <v>13</v>
      </c>
      <c r="E159" s="11"/>
    </row>
    <row r="160" spans="1:5" s="2" customFormat="1" ht="33">
      <c r="A160" s="19" t="s">
        <v>1248</v>
      </c>
      <c r="B160" s="13" t="s">
        <v>71</v>
      </c>
      <c r="C160" s="19" t="s">
        <v>1780</v>
      </c>
      <c r="D160" s="24">
        <v>16</v>
      </c>
      <c r="E160" s="11"/>
    </row>
    <row r="161" spans="1:5" s="2" customFormat="1" ht="33">
      <c r="A161" s="19" t="s">
        <v>1781</v>
      </c>
      <c r="B161" s="13">
        <v>7</v>
      </c>
      <c r="C161" s="19" t="s">
        <v>80</v>
      </c>
      <c r="D161" s="24">
        <v>20</v>
      </c>
      <c r="E161" s="11"/>
    </row>
    <row r="162" spans="1:5" s="2" customFormat="1" ht="33">
      <c r="A162" s="19" t="s">
        <v>1781</v>
      </c>
      <c r="B162" s="13">
        <v>7</v>
      </c>
      <c r="C162" s="19" t="s">
        <v>80</v>
      </c>
      <c r="D162" s="24">
        <v>20</v>
      </c>
      <c r="E162" s="11"/>
    </row>
    <row r="163" spans="1:5" s="2" customFormat="1" ht="33">
      <c r="A163" s="19" t="s">
        <v>1781</v>
      </c>
      <c r="B163" s="13">
        <v>7</v>
      </c>
      <c r="C163" s="19" t="s">
        <v>80</v>
      </c>
      <c r="D163" s="24">
        <v>18</v>
      </c>
      <c r="E163" s="11"/>
    </row>
    <row r="164" spans="1:5" s="2" customFormat="1" ht="49.5">
      <c r="A164" s="19" t="s">
        <v>1782</v>
      </c>
      <c r="B164" s="13">
        <v>4</v>
      </c>
      <c r="C164" s="19" t="s">
        <v>595</v>
      </c>
      <c r="D164" s="24">
        <v>54</v>
      </c>
      <c r="E164" s="11"/>
    </row>
    <row r="165" spans="1:5" s="2" customFormat="1" ht="33">
      <c r="A165" s="19" t="s">
        <v>1248</v>
      </c>
      <c r="B165" s="13">
        <v>7</v>
      </c>
      <c r="C165" s="19" t="s">
        <v>80</v>
      </c>
      <c r="D165" s="24">
        <v>12</v>
      </c>
      <c r="E165" s="11"/>
    </row>
    <row r="166" spans="1:5" s="2" customFormat="1" ht="33">
      <c r="A166" s="19" t="s">
        <v>1779</v>
      </c>
      <c r="B166" s="13">
        <v>7</v>
      </c>
      <c r="C166" s="19" t="s">
        <v>80</v>
      </c>
      <c r="D166" s="24">
        <v>46</v>
      </c>
      <c r="E166" s="11"/>
    </row>
    <row r="167" spans="1:5" s="2" customFormat="1" ht="33">
      <c r="A167" s="19" t="s">
        <v>1778</v>
      </c>
      <c r="B167" s="13">
        <v>7</v>
      </c>
      <c r="C167" s="19" t="s">
        <v>80</v>
      </c>
      <c r="D167" s="24">
        <v>35</v>
      </c>
      <c r="E167" s="11"/>
    </row>
    <row r="168" spans="1:5" s="2" customFormat="1" ht="33">
      <c r="A168" s="19" t="s">
        <v>1783</v>
      </c>
      <c r="B168" s="13">
        <v>7</v>
      </c>
      <c r="C168" s="19" t="s">
        <v>80</v>
      </c>
      <c r="D168" s="24">
        <v>39</v>
      </c>
      <c r="E168" s="11"/>
    </row>
    <row r="169" spans="1:5" s="2" customFormat="1" ht="33">
      <c r="A169" s="19" t="s">
        <v>1784</v>
      </c>
      <c r="B169" s="13">
        <v>4</v>
      </c>
      <c r="C169" s="19" t="s">
        <v>595</v>
      </c>
      <c r="D169" s="24">
        <v>26</v>
      </c>
      <c r="E169" s="11"/>
    </row>
    <row r="170" spans="1:5" s="2" customFormat="1" ht="33">
      <c r="A170" s="19" t="s">
        <v>1783</v>
      </c>
      <c r="B170" s="13">
        <v>7</v>
      </c>
      <c r="C170" s="19" t="s">
        <v>80</v>
      </c>
      <c r="D170" s="24">
        <v>37</v>
      </c>
      <c r="E170" s="11"/>
    </row>
    <row r="171" spans="1:5" s="2" customFormat="1" ht="33">
      <c r="A171" s="19" t="s">
        <v>1785</v>
      </c>
      <c r="B171" s="13">
        <v>7</v>
      </c>
      <c r="C171" s="19" t="s">
        <v>80</v>
      </c>
      <c r="D171" s="24">
        <v>41</v>
      </c>
      <c r="E171" s="11"/>
    </row>
    <row r="172" spans="1:5" ht="49.5">
      <c r="A172" s="19" t="s">
        <v>1255</v>
      </c>
      <c r="B172" s="13">
        <v>3</v>
      </c>
      <c r="C172" s="19" t="s">
        <v>212</v>
      </c>
      <c r="D172" s="24">
        <f>ROUND(56828/1000,0)</f>
        <v>57</v>
      </c>
      <c r="E172" s="11"/>
    </row>
    <row r="173" spans="1:5">
      <c r="A173" s="19" t="s">
        <v>1786</v>
      </c>
      <c r="B173" s="13">
        <v>3</v>
      </c>
      <c r="C173" s="19" t="s">
        <v>1787</v>
      </c>
      <c r="D173" s="24">
        <v>59.802999999999997</v>
      </c>
      <c r="E173" s="11"/>
    </row>
    <row r="174" spans="1:5">
      <c r="A174" s="19" t="s">
        <v>1264</v>
      </c>
      <c r="B174" s="13">
        <v>3</v>
      </c>
      <c r="C174" s="19" t="s">
        <v>1788</v>
      </c>
      <c r="D174" s="24">
        <v>21.212</v>
      </c>
      <c r="E174" s="11"/>
    </row>
    <row r="175" spans="1:5">
      <c r="A175" s="19" t="s">
        <v>1264</v>
      </c>
      <c r="B175" s="13">
        <v>3</v>
      </c>
      <c r="C175" s="19" t="s">
        <v>1788</v>
      </c>
      <c r="D175" s="24">
        <v>21.212</v>
      </c>
      <c r="E175" s="11"/>
    </row>
    <row r="176" spans="1:5">
      <c r="A176" s="19" t="s">
        <v>1264</v>
      </c>
      <c r="B176" s="13">
        <v>3</v>
      </c>
      <c r="C176" s="19" t="s">
        <v>1788</v>
      </c>
      <c r="D176" s="24">
        <v>21.212</v>
      </c>
      <c r="E176" s="11"/>
    </row>
    <row r="177" spans="1:5">
      <c r="A177" s="19" t="s">
        <v>1264</v>
      </c>
      <c r="B177" s="13">
        <v>3</v>
      </c>
      <c r="C177" s="19" t="s">
        <v>1788</v>
      </c>
      <c r="D177" s="24">
        <v>36.411999999999999</v>
      </c>
      <c r="E177" s="11"/>
    </row>
    <row r="178" spans="1:5">
      <c r="A178" s="19" t="s">
        <v>1264</v>
      </c>
      <c r="B178" s="13">
        <v>3</v>
      </c>
      <c r="C178" s="19" t="s">
        <v>1788</v>
      </c>
      <c r="D178" s="24">
        <v>26.411999999999999</v>
      </c>
      <c r="E178" s="11"/>
    </row>
    <row r="179" spans="1:5">
      <c r="A179" s="19" t="s">
        <v>1264</v>
      </c>
      <c r="B179" s="13">
        <v>3</v>
      </c>
      <c r="C179" s="19" t="s">
        <v>1788</v>
      </c>
      <c r="D179" s="24">
        <v>35.212000000000003</v>
      </c>
      <c r="E179" s="11"/>
    </row>
    <row r="180" spans="1:5">
      <c r="A180" s="19" t="s">
        <v>1264</v>
      </c>
      <c r="B180" s="13">
        <v>3</v>
      </c>
      <c r="C180" s="19" t="s">
        <v>1788</v>
      </c>
      <c r="D180" s="24">
        <v>21.212</v>
      </c>
      <c r="E180" s="11"/>
    </row>
    <row r="181" spans="1:5">
      <c r="A181" s="19" t="s">
        <v>1789</v>
      </c>
      <c r="B181" s="13">
        <v>7</v>
      </c>
      <c r="C181" s="19" t="s">
        <v>80</v>
      </c>
      <c r="D181" s="24">
        <v>38.176000000000002</v>
      </c>
      <c r="E181" s="11"/>
    </row>
    <row r="182" spans="1:5">
      <c r="A182" s="19" t="s">
        <v>1264</v>
      </c>
      <c r="B182" s="13">
        <v>3</v>
      </c>
      <c r="C182" s="19" t="s">
        <v>1788</v>
      </c>
      <c r="D182" s="24">
        <v>21.018000000000001</v>
      </c>
      <c r="E182" s="11"/>
    </row>
    <row r="183" spans="1:5" ht="33">
      <c r="A183" s="19" t="s">
        <v>1790</v>
      </c>
      <c r="B183" s="13">
        <v>4</v>
      </c>
      <c r="C183" s="19" t="s">
        <v>1304</v>
      </c>
      <c r="D183" s="24">
        <v>12.885</v>
      </c>
      <c r="E183" s="11"/>
    </row>
    <row r="184" spans="1:5" ht="49.5">
      <c r="A184" s="19" t="s">
        <v>1791</v>
      </c>
      <c r="B184" s="13">
        <v>3</v>
      </c>
      <c r="C184" s="19" t="s">
        <v>1268</v>
      </c>
      <c r="D184" s="24">
        <v>48.895000000000003</v>
      </c>
      <c r="E184" s="11"/>
    </row>
    <row r="185" spans="1:5">
      <c r="A185" s="19" t="s">
        <v>1792</v>
      </c>
      <c r="B185" s="13">
        <v>6</v>
      </c>
      <c r="C185" s="19" t="s">
        <v>1793</v>
      </c>
      <c r="D185" s="24">
        <v>45.024999999999999</v>
      </c>
      <c r="E185" s="11"/>
    </row>
    <row r="186" spans="1:5" ht="49.5">
      <c r="A186" s="19" t="s">
        <v>1791</v>
      </c>
      <c r="B186" s="13">
        <v>9</v>
      </c>
      <c r="C186" s="19" t="s">
        <v>1794</v>
      </c>
      <c r="D186" s="24">
        <v>34.451999999999998</v>
      </c>
      <c r="E186" s="11"/>
    </row>
    <row r="187" spans="1:5">
      <c r="A187" s="19" t="s">
        <v>1275</v>
      </c>
      <c r="B187" s="13">
        <v>3</v>
      </c>
      <c r="C187" s="19" t="s">
        <v>110</v>
      </c>
      <c r="D187" s="24">
        <v>33.97</v>
      </c>
      <c r="E187" s="11"/>
    </row>
    <row r="188" spans="1:5">
      <c r="A188" s="19" t="s">
        <v>1272</v>
      </c>
      <c r="B188" s="13">
        <v>3</v>
      </c>
      <c r="C188" s="19" t="s">
        <v>1795</v>
      </c>
      <c r="D188" s="24">
        <v>25.821000000000002</v>
      </c>
      <c r="E188" s="11"/>
    </row>
    <row r="189" spans="1:5">
      <c r="A189" s="19" t="s">
        <v>1279</v>
      </c>
      <c r="B189" s="13">
        <v>3</v>
      </c>
      <c r="C189" s="19" t="s">
        <v>1796</v>
      </c>
      <c r="D189" s="24">
        <v>15.5</v>
      </c>
      <c r="E189" s="11"/>
    </row>
    <row r="190" spans="1:5">
      <c r="A190" s="19" t="s">
        <v>1279</v>
      </c>
      <c r="B190" s="13">
        <v>4</v>
      </c>
      <c r="C190" s="19" t="s">
        <v>1797</v>
      </c>
      <c r="D190" s="24">
        <v>15.5</v>
      </c>
      <c r="E190" s="11"/>
    </row>
    <row r="191" spans="1:5">
      <c r="A191" s="19" t="s">
        <v>1279</v>
      </c>
      <c r="B191" s="13">
        <v>3</v>
      </c>
      <c r="C191" s="19" t="s">
        <v>1796</v>
      </c>
      <c r="D191" s="24">
        <v>18.100000000000001</v>
      </c>
      <c r="E191" s="11"/>
    </row>
    <row r="192" spans="1:5">
      <c r="A192" s="19" t="s">
        <v>1308</v>
      </c>
      <c r="B192" s="13">
        <v>4</v>
      </c>
      <c r="C192" s="19" t="s">
        <v>1798</v>
      </c>
      <c r="D192" s="24">
        <f>40247/1000</f>
        <v>40.247</v>
      </c>
      <c r="E192" s="11"/>
    </row>
    <row r="193" spans="1:5">
      <c r="A193" s="19" t="s">
        <v>1799</v>
      </c>
      <c r="B193" s="13">
        <v>3</v>
      </c>
      <c r="C193" s="19" t="s">
        <v>213</v>
      </c>
      <c r="D193" s="24">
        <f>54053/1000</f>
        <v>54.052999999999997</v>
      </c>
      <c r="E193" s="11"/>
    </row>
    <row r="194" spans="1:5">
      <c r="A194" s="19" t="s">
        <v>1799</v>
      </c>
      <c r="B194" s="13">
        <v>3</v>
      </c>
      <c r="C194" s="19" t="s">
        <v>214</v>
      </c>
      <c r="D194" s="24">
        <f>27127/1000</f>
        <v>27.126999999999999</v>
      </c>
      <c r="E194" s="11"/>
    </row>
    <row r="195" spans="1:5">
      <c r="A195" s="19" t="s">
        <v>1799</v>
      </c>
      <c r="B195" s="13">
        <v>6</v>
      </c>
      <c r="C195" s="19" t="s">
        <v>215</v>
      </c>
      <c r="D195" s="24">
        <f>43398/1000</f>
        <v>43.398000000000003</v>
      </c>
      <c r="E195" s="11"/>
    </row>
    <row r="196" spans="1:5">
      <c r="A196" s="19" t="s">
        <v>1799</v>
      </c>
      <c r="B196" s="13">
        <v>3</v>
      </c>
      <c r="C196" s="19" t="s">
        <v>216</v>
      </c>
      <c r="D196" s="24">
        <f>55000/1000</f>
        <v>55</v>
      </c>
      <c r="E196" s="11"/>
    </row>
    <row r="197" spans="1:5">
      <c r="A197" s="19" t="s">
        <v>1799</v>
      </c>
      <c r="B197" s="13">
        <v>3</v>
      </c>
      <c r="C197" s="19" t="s">
        <v>217</v>
      </c>
      <c r="D197" s="24">
        <f>51657/1000</f>
        <v>51.656999999999996</v>
      </c>
      <c r="E197" s="11"/>
    </row>
    <row r="198" spans="1:5" ht="33">
      <c r="A198" s="19" t="s">
        <v>1800</v>
      </c>
      <c r="B198" s="13">
        <v>3</v>
      </c>
      <c r="C198" s="19" t="s">
        <v>218</v>
      </c>
      <c r="D198" s="24">
        <f>50855/1000</f>
        <v>50.854999999999997</v>
      </c>
      <c r="E198" s="11"/>
    </row>
    <row r="199" spans="1:5">
      <c r="A199" s="19" t="s">
        <v>1308</v>
      </c>
      <c r="B199" s="13">
        <v>4</v>
      </c>
      <c r="C199" s="19" t="s">
        <v>219</v>
      </c>
      <c r="D199" s="24">
        <f>31150/1000</f>
        <v>31.15</v>
      </c>
      <c r="E199" s="11"/>
    </row>
    <row r="200" spans="1:5">
      <c r="A200" s="19" t="s">
        <v>1308</v>
      </c>
      <c r="B200" s="13">
        <v>4</v>
      </c>
      <c r="C200" s="19" t="s">
        <v>219</v>
      </c>
      <c r="D200" s="24">
        <f>27594/1000</f>
        <v>27.594000000000001</v>
      </c>
      <c r="E200" s="11"/>
    </row>
    <row r="201" spans="1:5">
      <c r="A201" s="19" t="s">
        <v>1308</v>
      </c>
      <c r="B201" s="13">
        <v>4</v>
      </c>
      <c r="C201" s="19" t="s">
        <v>219</v>
      </c>
      <c r="D201" s="24">
        <f>31150/1000</f>
        <v>31.15</v>
      </c>
      <c r="E201" s="11"/>
    </row>
    <row r="202" spans="1:5">
      <c r="A202" s="19" t="s">
        <v>1308</v>
      </c>
      <c r="B202" s="13">
        <v>4</v>
      </c>
      <c r="C202" s="19" t="s">
        <v>219</v>
      </c>
      <c r="D202" s="24">
        <f>53350/1000</f>
        <v>53.35</v>
      </c>
      <c r="E202" s="11"/>
    </row>
    <row r="203" spans="1:5">
      <c r="A203" s="19" t="s">
        <v>1799</v>
      </c>
      <c r="B203" s="13">
        <v>3</v>
      </c>
      <c r="C203" s="19" t="s">
        <v>220</v>
      </c>
      <c r="D203" s="24">
        <f>35075/1000</f>
        <v>35.075000000000003</v>
      </c>
      <c r="E203" s="11"/>
    </row>
    <row r="204" spans="1:5">
      <c r="A204" s="19" t="s">
        <v>1799</v>
      </c>
      <c r="B204" s="13">
        <v>3</v>
      </c>
      <c r="C204" s="19" t="s">
        <v>221</v>
      </c>
      <c r="D204" s="24">
        <f>41873/1000</f>
        <v>41.872999999999998</v>
      </c>
      <c r="E204" s="11"/>
    </row>
    <row r="205" spans="1:5" ht="33">
      <c r="A205" s="19" t="s">
        <v>1800</v>
      </c>
      <c r="B205" s="13">
        <v>3</v>
      </c>
      <c r="C205" s="19" t="s">
        <v>222</v>
      </c>
      <c r="D205" s="24">
        <f>52005/1000</f>
        <v>52.005000000000003</v>
      </c>
      <c r="E205" s="11"/>
    </row>
    <row r="206" spans="1:5">
      <c r="A206" s="19" t="s">
        <v>1308</v>
      </c>
      <c r="B206" s="13">
        <v>4</v>
      </c>
      <c r="C206" s="19" t="s">
        <v>219</v>
      </c>
      <c r="D206" s="24">
        <f>31150/1000</f>
        <v>31.15</v>
      </c>
      <c r="E206" s="11"/>
    </row>
    <row r="207" spans="1:5">
      <c r="A207" s="19" t="s">
        <v>1308</v>
      </c>
      <c r="B207" s="13">
        <v>4</v>
      </c>
      <c r="C207" s="19" t="s">
        <v>219</v>
      </c>
      <c r="D207" s="24">
        <f>31150/1000</f>
        <v>31.15</v>
      </c>
      <c r="E207" s="11"/>
    </row>
    <row r="208" spans="1:5">
      <c r="A208" s="19" t="s">
        <v>1308</v>
      </c>
      <c r="B208" s="13">
        <v>4</v>
      </c>
      <c r="C208" s="19" t="s">
        <v>219</v>
      </c>
      <c r="D208" s="24">
        <f>31149/1000</f>
        <v>31.149000000000001</v>
      </c>
      <c r="E208" s="11"/>
    </row>
    <row r="209" spans="1:5">
      <c r="A209" s="19" t="s">
        <v>1799</v>
      </c>
      <c r="B209" s="13">
        <v>3</v>
      </c>
      <c r="C209" s="19" t="s">
        <v>1801</v>
      </c>
      <c r="D209" s="24">
        <f>30939/1000</f>
        <v>30.939</v>
      </c>
      <c r="E209" s="11"/>
    </row>
    <row r="210" spans="1:5">
      <c r="A210" s="19" t="s">
        <v>1799</v>
      </c>
      <c r="B210" s="13">
        <v>3</v>
      </c>
      <c r="C210" s="19" t="s">
        <v>1801</v>
      </c>
      <c r="D210" s="24">
        <f>26670/1000</f>
        <v>26.67</v>
      </c>
      <c r="E210" s="11"/>
    </row>
    <row r="211" spans="1:5">
      <c r="A211" s="19" t="s">
        <v>1799</v>
      </c>
      <c r="B211" s="13">
        <v>3</v>
      </c>
      <c r="C211" s="19" t="s">
        <v>1801</v>
      </c>
      <c r="D211" s="24">
        <f>52991/1000</f>
        <v>52.991</v>
      </c>
      <c r="E211" s="11"/>
    </row>
    <row r="212" spans="1:5">
      <c r="A212" s="19" t="s">
        <v>1308</v>
      </c>
      <c r="B212" s="13">
        <v>4</v>
      </c>
      <c r="C212" s="19" t="s">
        <v>1802</v>
      </c>
      <c r="D212" s="24">
        <f>17710/1000</f>
        <v>17.71</v>
      </c>
      <c r="E212" s="11"/>
    </row>
    <row r="213" spans="1:5">
      <c r="A213" s="19" t="s">
        <v>1308</v>
      </c>
      <c r="B213" s="13">
        <v>4</v>
      </c>
      <c r="C213" s="19" t="s">
        <v>219</v>
      </c>
      <c r="D213" s="24">
        <f>31150/1000</f>
        <v>31.15</v>
      </c>
      <c r="E213" s="11"/>
    </row>
    <row r="214" spans="1:5">
      <c r="A214" s="19" t="s">
        <v>1308</v>
      </c>
      <c r="B214" s="13">
        <v>4</v>
      </c>
      <c r="C214" s="19" t="s">
        <v>219</v>
      </c>
      <c r="D214" s="24">
        <f>31150/1000</f>
        <v>31.15</v>
      </c>
      <c r="E214" s="11"/>
    </row>
    <row r="215" spans="1:5">
      <c r="A215" s="19" t="s">
        <v>1308</v>
      </c>
      <c r="B215" s="13">
        <v>4</v>
      </c>
      <c r="C215" s="19" t="s">
        <v>219</v>
      </c>
      <c r="D215" s="24">
        <f>31150/1000</f>
        <v>31.15</v>
      </c>
      <c r="E215" s="11"/>
    </row>
    <row r="216" spans="1:5" ht="33">
      <c r="A216" s="19" t="s">
        <v>1800</v>
      </c>
      <c r="B216" s="13">
        <v>3</v>
      </c>
      <c r="C216" s="19" t="s">
        <v>1803</v>
      </c>
      <c r="D216" s="24">
        <f>28159/1000</f>
        <v>28.158999999999999</v>
      </c>
      <c r="E216" s="11"/>
    </row>
    <row r="217" spans="1:5" ht="33">
      <c r="A217" s="19" t="s">
        <v>1800</v>
      </c>
      <c r="B217" s="13">
        <v>3</v>
      </c>
      <c r="C217" s="19" t="s">
        <v>1801</v>
      </c>
      <c r="D217" s="24">
        <f>31402/1000</f>
        <v>31.402000000000001</v>
      </c>
      <c r="E217" s="11"/>
    </row>
    <row r="218" spans="1:5">
      <c r="A218" s="19" t="s">
        <v>1799</v>
      </c>
      <c r="B218" s="13">
        <v>6</v>
      </c>
      <c r="C218" s="19" t="s">
        <v>1804</v>
      </c>
      <c r="D218" s="24">
        <f>131735/1000</f>
        <v>131.73500000000001</v>
      </c>
      <c r="E218" s="11"/>
    </row>
    <row r="219" spans="1:5">
      <c r="A219" s="19" t="s">
        <v>1799</v>
      </c>
      <c r="B219" s="13">
        <v>6</v>
      </c>
      <c r="C219" s="19" t="s">
        <v>1804</v>
      </c>
      <c r="D219" s="24">
        <f>139457/1000</f>
        <v>139.45699999999999</v>
      </c>
      <c r="E219" s="11"/>
    </row>
    <row r="220" spans="1:5">
      <c r="A220" s="19" t="s">
        <v>1799</v>
      </c>
      <c r="B220" s="13">
        <v>6</v>
      </c>
      <c r="C220" s="19" t="s">
        <v>1804</v>
      </c>
      <c r="D220" s="24">
        <f>140511/1000</f>
        <v>140.511</v>
      </c>
      <c r="E220" s="11"/>
    </row>
    <row r="221" spans="1:5">
      <c r="A221" s="19" t="s">
        <v>1308</v>
      </c>
      <c r="B221" s="13">
        <v>4</v>
      </c>
      <c r="C221" s="19" t="s">
        <v>219</v>
      </c>
      <c r="D221" s="24">
        <f>31150/1000</f>
        <v>31.15</v>
      </c>
      <c r="E221" s="11"/>
    </row>
    <row r="222" spans="1:5">
      <c r="A222" s="19" t="s">
        <v>1308</v>
      </c>
      <c r="B222" s="13">
        <v>3</v>
      </c>
      <c r="C222" s="19" t="s">
        <v>219</v>
      </c>
      <c r="D222" s="24">
        <f>32750/1000</f>
        <v>32.75</v>
      </c>
      <c r="E222" s="11"/>
    </row>
    <row r="223" spans="1:5">
      <c r="A223" s="19" t="s">
        <v>1308</v>
      </c>
      <c r="B223" s="13">
        <v>4.3</v>
      </c>
      <c r="C223" s="19" t="s">
        <v>1805</v>
      </c>
      <c r="D223" s="24">
        <f>61561/1000</f>
        <v>61.561</v>
      </c>
      <c r="E223" s="11"/>
    </row>
    <row r="224" spans="1:5">
      <c r="A224" s="19" t="s">
        <v>1799</v>
      </c>
      <c r="B224" s="13">
        <v>3</v>
      </c>
      <c r="C224" s="19" t="s">
        <v>1806</v>
      </c>
      <c r="D224" s="24">
        <f>35364/1000</f>
        <v>35.363999999999997</v>
      </c>
      <c r="E224" s="11"/>
    </row>
    <row r="225" spans="1:5">
      <c r="A225" s="19" t="s">
        <v>1799</v>
      </c>
      <c r="B225" s="13">
        <v>3</v>
      </c>
      <c r="C225" s="19" t="s">
        <v>1807</v>
      </c>
      <c r="D225" s="24">
        <f>18768/1000</f>
        <v>18.768000000000001</v>
      </c>
      <c r="E225" s="11"/>
    </row>
    <row r="226" spans="1:5">
      <c r="A226" s="19" t="s">
        <v>1799</v>
      </c>
      <c r="B226" s="13">
        <v>3</v>
      </c>
      <c r="C226" s="19" t="s">
        <v>1808</v>
      </c>
      <c r="D226" s="24">
        <f>55062/1000</f>
        <v>55.061999999999998</v>
      </c>
      <c r="E226" s="11"/>
    </row>
    <row r="227" spans="1:5">
      <c r="A227" s="19" t="s">
        <v>1799</v>
      </c>
      <c r="B227" s="13">
        <v>6</v>
      </c>
      <c r="C227" s="19" t="s">
        <v>1804</v>
      </c>
      <c r="D227" s="24">
        <f>141335/1000</f>
        <v>141.33500000000001</v>
      </c>
      <c r="E227" s="11"/>
    </row>
    <row r="228" spans="1:5">
      <c r="A228" s="19" t="s">
        <v>1809</v>
      </c>
      <c r="B228" s="13">
        <v>3</v>
      </c>
      <c r="C228" s="19" t="s">
        <v>1810</v>
      </c>
      <c r="D228" s="24">
        <f>43280/1000</f>
        <v>43.28</v>
      </c>
      <c r="E228" s="11"/>
    </row>
    <row r="229" spans="1:5">
      <c r="A229" s="19" t="s">
        <v>1809</v>
      </c>
      <c r="B229" s="13">
        <v>3</v>
      </c>
      <c r="C229" s="19" t="s">
        <v>1811</v>
      </c>
      <c r="D229" s="24">
        <f>28153/1000</f>
        <v>28.152999999999999</v>
      </c>
      <c r="E229" s="11"/>
    </row>
    <row r="230" spans="1:5" ht="33">
      <c r="A230" s="19" t="s">
        <v>1812</v>
      </c>
      <c r="B230" s="13">
        <v>3</v>
      </c>
      <c r="C230" s="19" t="s">
        <v>223</v>
      </c>
      <c r="D230" s="24">
        <f>9649/1000</f>
        <v>9.6489999999999991</v>
      </c>
      <c r="E230" s="11"/>
    </row>
    <row r="231" spans="1:5" ht="33">
      <c r="A231" s="19" t="s">
        <v>1812</v>
      </c>
      <c r="B231" s="13">
        <v>3</v>
      </c>
      <c r="C231" s="19" t="s">
        <v>223</v>
      </c>
      <c r="D231" s="24">
        <f>6509/1000</f>
        <v>6.5090000000000003</v>
      </c>
      <c r="E231" s="11"/>
    </row>
    <row r="232" spans="1:5">
      <c r="A232" s="19" t="s">
        <v>1319</v>
      </c>
      <c r="B232" s="13">
        <v>3</v>
      </c>
      <c r="C232" s="19" t="s">
        <v>224</v>
      </c>
      <c r="D232" s="24">
        <f>42035/1000</f>
        <v>42.034999999999997</v>
      </c>
      <c r="E232" s="11"/>
    </row>
    <row r="233" spans="1:5">
      <c r="A233" s="19" t="s">
        <v>1319</v>
      </c>
      <c r="B233" s="13">
        <v>3</v>
      </c>
      <c r="C233" s="19" t="s">
        <v>224</v>
      </c>
      <c r="D233" s="24">
        <f>40480/1000</f>
        <v>40.479999999999997</v>
      </c>
      <c r="E233" s="11"/>
    </row>
    <row r="234" spans="1:5">
      <c r="A234" s="19" t="s">
        <v>1314</v>
      </c>
      <c r="B234" s="13">
        <v>4</v>
      </c>
      <c r="C234" s="19" t="s">
        <v>225</v>
      </c>
      <c r="D234" s="24">
        <f>8067/1000</f>
        <v>8.0670000000000002</v>
      </c>
      <c r="E234" s="11"/>
    </row>
    <row r="235" spans="1:5">
      <c r="A235" s="19" t="s">
        <v>227</v>
      </c>
      <c r="B235" s="13">
        <v>7</v>
      </c>
      <c r="C235" s="19" t="s">
        <v>226</v>
      </c>
      <c r="D235" s="24">
        <f>30849/1000</f>
        <v>30.849</v>
      </c>
      <c r="E235" s="11"/>
    </row>
    <row r="236" spans="1:5">
      <c r="A236" s="19" t="s">
        <v>227</v>
      </c>
      <c r="B236" s="13">
        <v>7</v>
      </c>
      <c r="C236" s="19" t="s">
        <v>226</v>
      </c>
      <c r="D236" s="24">
        <f>30849/1000</f>
        <v>30.849</v>
      </c>
      <c r="E236" s="11"/>
    </row>
    <row r="237" spans="1:5" s="2" customFormat="1" ht="21">
      <c r="A237" s="19" t="s">
        <v>584</v>
      </c>
      <c r="B237" s="13">
        <v>4</v>
      </c>
      <c r="C237" s="19" t="s">
        <v>243</v>
      </c>
      <c r="D237" s="24">
        <v>54.533000000000001</v>
      </c>
      <c r="E237" s="11"/>
    </row>
    <row r="238" spans="1:5" s="2" customFormat="1" ht="21">
      <c r="A238" s="19" t="s">
        <v>323</v>
      </c>
      <c r="B238" s="13">
        <v>4</v>
      </c>
      <c r="C238" s="19" t="s">
        <v>324</v>
      </c>
      <c r="D238" s="24">
        <v>24.821999999999999</v>
      </c>
      <c r="E238" s="11"/>
    </row>
    <row r="239" spans="1:5" s="2" customFormat="1" ht="33">
      <c r="A239" s="19" t="s">
        <v>325</v>
      </c>
      <c r="B239" s="13">
        <v>7</v>
      </c>
      <c r="C239" s="19" t="s">
        <v>326</v>
      </c>
      <c r="D239" s="24">
        <v>21.241</v>
      </c>
      <c r="E239" s="11"/>
    </row>
    <row r="240" spans="1:5" s="2" customFormat="1" ht="21">
      <c r="A240" s="19" t="s">
        <v>1322</v>
      </c>
      <c r="B240" s="13">
        <v>4</v>
      </c>
      <c r="C240" s="19" t="s">
        <v>1813</v>
      </c>
      <c r="D240" s="24">
        <v>16.951000000000001</v>
      </c>
      <c r="E240" s="11"/>
    </row>
    <row r="241" spans="1:5" s="2" customFormat="1" ht="33">
      <c r="A241" s="19" t="s">
        <v>1322</v>
      </c>
      <c r="B241" s="13">
        <v>4</v>
      </c>
      <c r="C241" s="19" t="s">
        <v>1814</v>
      </c>
      <c r="D241" s="24">
        <v>47.578000000000003</v>
      </c>
      <c r="E241" s="11"/>
    </row>
    <row r="242" spans="1:5" s="2" customFormat="1" ht="21">
      <c r="A242" s="19" t="s">
        <v>1322</v>
      </c>
      <c r="B242" s="13">
        <v>3</v>
      </c>
      <c r="C242" s="19" t="s">
        <v>1815</v>
      </c>
      <c r="D242" s="24">
        <v>21.254000000000001</v>
      </c>
      <c r="E242" s="11"/>
    </row>
    <row r="243" spans="1:5" s="2" customFormat="1" ht="21">
      <c r="A243" s="19" t="s">
        <v>1322</v>
      </c>
      <c r="B243" s="13">
        <v>4</v>
      </c>
      <c r="C243" s="19" t="s">
        <v>1816</v>
      </c>
      <c r="D243" s="24">
        <v>1.5</v>
      </c>
      <c r="E243" s="11"/>
    </row>
    <row r="244" spans="1:5" s="2" customFormat="1" ht="21">
      <c r="A244" s="19" t="s">
        <v>1322</v>
      </c>
      <c r="B244" s="13">
        <v>7</v>
      </c>
      <c r="C244" s="19" t="s">
        <v>1817</v>
      </c>
      <c r="D244" s="24">
        <v>9.9499999999999993</v>
      </c>
      <c r="E244" s="11"/>
    </row>
    <row r="245" spans="1:5" s="2" customFormat="1" ht="21">
      <c r="A245" s="19" t="s">
        <v>1322</v>
      </c>
      <c r="B245" s="13">
        <v>7</v>
      </c>
      <c r="C245" s="19" t="s">
        <v>1818</v>
      </c>
      <c r="D245" s="24">
        <v>45.604999999999997</v>
      </c>
      <c r="E245" s="11"/>
    </row>
    <row r="246" spans="1:5" s="2" customFormat="1" ht="21">
      <c r="A246" s="19" t="s">
        <v>1322</v>
      </c>
      <c r="B246" s="13">
        <v>4</v>
      </c>
      <c r="C246" s="19" t="s">
        <v>1819</v>
      </c>
      <c r="D246" s="24">
        <v>17.635999999999999</v>
      </c>
      <c r="E246" s="11"/>
    </row>
    <row r="247" spans="1:5" s="2" customFormat="1" ht="21">
      <c r="A247" s="19" t="s">
        <v>1322</v>
      </c>
      <c r="B247" s="13">
        <v>4</v>
      </c>
      <c r="C247" s="19" t="s">
        <v>1820</v>
      </c>
      <c r="D247" s="24">
        <v>50.101999999999997</v>
      </c>
      <c r="E247" s="11"/>
    </row>
    <row r="248" spans="1:5" s="2" customFormat="1" ht="21">
      <c r="A248" s="19" t="s">
        <v>1322</v>
      </c>
      <c r="B248" s="13">
        <v>3</v>
      </c>
      <c r="C248" s="19" t="s">
        <v>1821</v>
      </c>
      <c r="D248" s="24">
        <v>4.2320000000000002</v>
      </c>
      <c r="E248" s="11"/>
    </row>
    <row r="249" spans="1:5" s="2" customFormat="1" ht="21">
      <c r="A249" s="19" t="s">
        <v>1322</v>
      </c>
      <c r="B249" s="13">
        <v>4</v>
      </c>
      <c r="C249" s="19" t="s">
        <v>1822</v>
      </c>
      <c r="D249" s="24">
        <v>25</v>
      </c>
      <c r="E249" s="11"/>
    </row>
    <row r="250" spans="1:5" s="2" customFormat="1" ht="21">
      <c r="A250" s="19" t="s">
        <v>1322</v>
      </c>
      <c r="B250" s="13">
        <v>7</v>
      </c>
      <c r="C250" s="19" t="s">
        <v>327</v>
      </c>
      <c r="D250" s="24">
        <v>21.071999999999999</v>
      </c>
      <c r="E250" s="11"/>
    </row>
    <row r="251" spans="1:5" s="2" customFormat="1" ht="21">
      <c r="A251" s="19" t="s">
        <v>1322</v>
      </c>
      <c r="B251" s="13">
        <v>3</v>
      </c>
      <c r="C251" s="19" t="s">
        <v>1823</v>
      </c>
      <c r="D251" s="24">
        <v>92.811000000000007</v>
      </c>
      <c r="E251" s="11"/>
    </row>
    <row r="252" spans="1:5" s="2" customFormat="1" ht="21">
      <c r="A252" s="19" t="s">
        <v>1322</v>
      </c>
      <c r="B252" s="13">
        <v>3</v>
      </c>
      <c r="C252" s="19" t="s">
        <v>1823</v>
      </c>
      <c r="D252" s="24">
        <v>92.811000000000007</v>
      </c>
      <c r="E252" s="11"/>
    </row>
    <row r="253" spans="1:5" s="2" customFormat="1" ht="21">
      <c r="A253" s="19" t="s">
        <v>1322</v>
      </c>
      <c r="B253" s="13">
        <v>4</v>
      </c>
      <c r="C253" s="19" t="s">
        <v>1824</v>
      </c>
      <c r="D253" s="24">
        <v>40.033999999999999</v>
      </c>
      <c r="E253" s="11"/>
    </row>
    <row r="254" spans="1:5" s="2" customFormat="1" ht="21">
      <c r="A254" s="19" t="s">
        <v>1322</v>
      </c>
      <c r="B254" s="13">
        <v>3</v>
      </c>
      <c r="C254" s="19" t="s">
        <v>1825</v>
      </c>
      <c r="D254" s="24">
        <v>6.1660000000000004</v>
      </c>
      <c r="E254" s="11"/>
    </row>
    <row r="255" spans="1:5" s="2" customFormat="1" ht="33">
      <c r="A255" s="19" t="s">
        <v>1322</v>
      </c>
      <c r="B255" s="13" t="s">
        <v>76</v>
      </c>
      <c r="C255" s="19" t="s">
        <v>1826</v>
      </c>
      <c r="D255" s="24">
        <v>32.843000000000004</v>
      </c>
      <c r="E255" s="11"/>
    </row>
    <row r="256" spans="1:5" s="2" customFormat="1" ht="21">
      <c r="A256" s="19" t="s">
        <v>1322</v>
      </c>
      <c r="B256" s="13">
        <v>3</v>
      </c>
      <c r="C256" s="19" t="s">
        <v>1827</v>
      </c>
      <c r="D256" s="24">
        <v>53.572000000000003</v>
      </c>
      <c r="E256" s="11"/>
    </row>
    <row r="257" spans="1:5" s="2" customFormat="1" ht="21">
      <c r="A257" s="19" t="s">
        <v>1322</v>
      </c>
      <c r="B257" s="13">
        <v>4</v>
      </c>
      <c r="C257" s="19" t="s">
        <v>1828</v>
      </c>
      <c r="D257" s="24">
        <v>23.786000000000001</v>
      </c>
      <c r="E257" s="11"/>
    </row>
    <row r="258" spans="1:5" s="2" customFormat="1" ht="21">
      <c r="A258" s="19" t="s">
        <v>1322</v>
      </c>
      <c r="B258" s="13">
        <v>4</v>
      </c>
      <c r="C258" s="19" t="s">
        <v>1824</v>
      </c>
      <c r="D258" s="24">
        <v>31.738</v>
      </c>
      <c r="E258" s="11"/>
    </row>
    <row r="259" spans="1:5" s="2" customFormat="1" ht="21">
      <c r="A259" s="19" t="s">
        <v>1322</v>
      </c>
      <c r="B259" s="13">
        <v>7</v>
      </c>
      <c r="C259" s="19" t="s">
        <v>1829</v>
      </c>
      <c r="D259" s="24">
        <v>31.73</v>
      </c>
      <c r="E259" s="11"/>
    </row>
    <row r="260" spans="1:5" s="2" customFormat="1" ht="21">
      <c r="A260" s="19" t="s">
        <v>1322</v>
      </c>
      <c r="B260" s="13">
        <v>4</v>
      </c>
      <c r="C260" s="19" t="s">
        <v>1830</v>
      </c>
      <c r="D260" s="24">
        <v>35.896999999999998</v>
      </c>
      <c r="E260" s="11"/>
    </row>
    <row r="261" spans="1:5" s="2" customFormat="1" ht="21">
      <c r="A261" s="19" t="s">
        <v>1322</v>
      </c>
      <c r="B261" s="13">
        <v>4</v>
      </c>
      <c r="C261" s="19" t="s">
        <v>1831</v>
      </c>
      <c r="D261" s="24">
        <v>43.054000000000002</v>
      </c>
      <c r="E261" s="11"/>
    </row>
    <row r="262" spans="1:5" s="2" customFormat="1" ht="21">
      <c r="A262" s="19" t="s">
        <v>1322</v>
      </c>
      <c r="B262" s="13">
        <v>4</v>
      </c>
      <c r="C262" s="19" t="s">
        <v>1832</v>
      </c>
      <c r="D262" s="24">
        <v>19.288</v>
      </c>
      <c r="E262" s="11"/>
    </row>
    <row r="263" spans="1:5" s="2" customFormat="1" ht="21">
      <c r="A263" s="19" t="s">
        <v>1322</v>
      </c>
      <c r="B263" s="13">
        <v>4</v>
      </c>
      <c r="C263" s="19" t="s">
        <v>1833</v>
      </c>
      <c r="D263" s="24">
        <v>14.2</v>
      </c>
      <c r="E263" s="11"/>
    </row>
    <row r="264" spans="1:5" s="2" customFormat="1" ht="21">
      <c r="A264" s="19" t="s">
        <v>1322</v>
      </c>
      <c r="B264" s="13">
        <v>4</v>
      </c>
      <c r="C264" s="19" t="s">
        <v>1833</v>
      </c>
      <c r="D264" s="24">
        <v>40.33</v>
      </c>
      <c r="E264" s="11"/>
    </row>
    <row r="265" spans="1:5" s="2" customFormat="1" ht="33">
      <c r="A265" s="19" t="s">
        <v>1322</v>
      </c>
      <c r="B265" s="13">
        <v>3</v>
      </c>
      <c r="C265" s="19" t="s">
        <v>1834</v>
      </c>
      <c r="D265" s="24">
        <v>34.761000000000003</v>
      </c>
      <c r="E265" s="11"/>
    </row>
    <row r="266" spans="1:5" s="2" customFormat="1" ht="21">
      <c r="A266" s="19" t="s">
        <v>1322</v>
      </c>
      <c r="B266" s="13">
        <v>4</v>
      </c>
      <c r="C266" s="19" t="s">
        <v>1835</v>
      </c>
      <c r="D266" s="24">
        <v>27.277999999999999</v>
      </c>
      <c r="E266" s="11"/>
    </row>
    <row r="267" spans="1:5" s="2" customFormat="1" ht="21">
      <c r="A267" s="19" t="s">
        <v>1322</v>
      </c>
      <c r="B267" s="13">
        <v>7</v>
      </c>
      <c r="C267" s="19" t="s">
        <v>1836</v>
      </c>
      <c r="D267" s="24">
        <v>12.715</v>
      </c>
      <c r="E267" s="11"/>
    </row>
    <row r="268" spans="1:5" s="2" customFormat="1" ht="33">
      <c r="A268" s="19" t="s">
        <v>1322</v>
      </c>
      <c r="B268" s="13" t="s">
        <v>76</v>
      </c>
      <c r="C268" s="19" t="s">
        <v>1837</v>
      </c>
      <c r="D268" s="24">
        <v>38.616999999999997</v>
      </c>
      <c r="E268" s="11"/>
    </row>
    <row r="269" spans="1:5" s="2" customFormat="1" ht="21">
      <c r="A269" s="19" t="s">
        <v>1322</v>
      </c>
      <c r="B269" s="13">
        <v>3</v>
      </c>
      <c r="C269" s="19" t="s">
        <v>1838</v>
      </c>
      <c r="D269" s="24">
        <v>43.295999999999999</v>
      </c>
      <c r="E269" s="11"/>
    </row>
    <row r="270" spans="1:5" s="2" customFormat="1" ht="21">
      <c r="A270" s="19" t="s">
        <v>1322</v>
      </c>
      <c r="B270" s="13">
        <v>3</v>
      </c>
      <c r="C270" s="19" t="s">
        <v>1839</v>
      </c>
      <c r="D270" s="24">
        <v>34.264000000000003</v>
      </c>
      <c r="E270" s="11"/>
    </row>
    <row r="271" spans="1:5" s="2" customFormat="1" ht="33">
      <c r="A271" s="19" t="s">
        <v>1322</v>
      </c>
      <c r="B271" s="13">
        <v>4</v>
      </c>
      <c r="C271" s="19" t="s">
        <v>1840</v>
      </c>
      <c r="D271" s="24">
        <v>21.835999999999999</v>
      </c>
      <c r="E271" s="11"/>
    </row>
    <row r="272" spans="1:5" s="2" customFormat="1" ht="21">
      <c r="A272" s="19" t="s">
        <v>1322</v>
      </c>
      <c r="B272" s="13">
        <v>4</v>
      </c>
      <c r="C272" s="19" t="s">
        <v>1841</v>
      </c>
      <c r="D272" s="24">
        <v>6.1139999999999999</v>
      </c>
      <c r="E272" s="11"/>
    </row>
    <row r="273" spans="1:5" s="2" customFormat="1" ht="21">
      <c r="A273" s="19" t="s">
        <v>1322</v>
      </c>
      <c r="B273" s="13">
        <v>3</v>
      </c>
      <c r="C273" s="19" t="s">
        <v>1842</v>
      </c>
      <c r="D273" s="24">
        <v>49.344999999999999</v>
      </c>
      <c r="E273" s="11"/>
    </row>
    <row r="274" spans="1:5" s="2" customFormat="1" ht="21">
      <c r="A274" s="19" t="s">
        <v>1322</v>
      </c>
      <c r="B274" s="13">
        <v>3</v>
      </c>
      <c r="C274" s="19" t="s">
        <v>1842</v>
      </c>
      <c r="D274" s="24">
        <v>49.344999999999999</v>
      </c>
      <c r="E274" s="11"/>
    </row>
    <row r="275" spans="1:5" s="2" customFormat="1" ht="21">
      <c r="A275" s="19" t="s">
        <v>1322</v>
      </c>
      <c r="B275" s="13">
        <v>3</v>
      </c>
      <c r="C275" s="19" t="s">
        <v>1843</v>
      </c>
      <c r="D275" s="24">
        <v>50.183999999999997</v>
      </c>
      <c r="E275" s="11"/>
    </row>
    <row r="276" spans="1:5" s="2" customFormat="1" ht="33">
      <c r="A276" s="19" t="s">
        <v>1322</v>
      </c>
      <c r="B276" s="13">
        <v>4</v>
      </c>
      <c r="C276" s="19" t="s">
        <v>1844</v>
      </c>
      <c r="D276" s="24">
        <v>36.843000000000004</v>
      </c>
      <c r="E276" s="11"/>
    </row>
    <row r="277" spans="1:5" s="2" customFormat="1" ht="21">
      <c r="A277" s="19" t="s">
        <v>1322</v>
      </c>
      <c r="B277" s="13">
        <v>3</v>
      </c>
      <c r="C277" s="19" t="s">
        <v>1845</v>
      </c>
      <c r="D277" s="24">
        <v>41.988999999999997</v>
      </c>
      <c r="E277" s="11"/>
    </row>
    <row r="278" spans="1:5" s="2" customFormat="1" ht="21">
      <c r="A278" s="19" t="s">
        <v>1322</v>
      </c>
      <c r="B278" s="13">
        <v>3</v>
      </c>
      <c r="C278" s="19" t="s">
        <v>1846</v>
      </c>
      <c r="D278" s="24">
        <v>37.920999999999999</v>
      </c>
      <c r="E278" s="11"/>
    </row>
    <row r="279" spans="1:5" s="2" customFormat="1" ht="21">
      <c r="A279" s="19" t="s">
        <v>1322</v>
      </c>
      <c r="B279" s="13">
        <v>3</v>
      </c>
      <c r="C279" s="19" t="s">
        <v>1846</v>
      </c>
      <c r="D279" s="24">
        <v>37.920999999999999</v>
      </c>
      <c r="E279" s="11"/>
    </row>
    <row r="280" spans="1:5" s="2" customFormat="1" ht="21">
      <c r="A280" s="19" t="s">
        <v>1322</v>
      </c>
      <c r="B280" s="13">
        <v>4</v>
      </c>
      <c r="C280" s="19" t="s">
        <v>1847</v>
      </c>
      <c r="D280" s="24">
        <v>48.595999999999997</v>
      </c>
      <c r="E280" s="11"/>
    </row>
    <row r="281" spans="1:5" s="2" customFormat="1" ht="21">
      <c r="A281" s="19" t="s">
        <v>1322</v>
      </c>
      <c r="B281" s="13">
        <v>3</v>
      </c>
      <c r="C281" s="19" t="s">
        <v>1848</v>
      </c>
      <c r="D281" s="24">
        <v>3</v>
      </c>
      <c r="E281" s="11"/>
    </row>
    <row r="282" spans="1:5" s="2" customFormat="1" ht="33">
      <c r="A282" s="19" t="s">
        <v>1322</v>
      </c>
      <c r="B282" s="13">
        <v>3</v>
      </c>
      <c r="C282" s="19" t="s">
        <v>1849</v>
      </c>
      <c r="D282" s="24">
        <v>39.795000000000002</v>
      </c>
      <c r="E282" s="11"/>
    </row>
    <row r="283" spans="1:5" s="2" customFormat="1" ht="21">
      <c r="A283" s="19" t="s">
        <v>1322</v>
      </c>
      <c r="B283" s="13">
        <v>3</v>
      </c>
      <c r="C283" s="19" t="s">
        <v>1850</v>
      </c>
      <c r="D283" s="24">
        <v>31.81</v>
      </c>
      <c r="E283" s="11"/>
    </row>
    <row r="284" spans="1:5" s="2" customFormat="1" ht="21">
      <c r="A284" s="19" t="s">
        <v>1322</v>
      </c>
      <c r="B284" s="13">
        <v>3</v>
      </c>
      <c r="C284" s="19" t="s">
        <v>1851</v>
      </c>
      <c r="D284" s="24">
        <v>39.21</v>
      </c>
      <c r="E284" s="11"/>
    </row>
    <row r="285" spans="1:5" s="2" customFormat="1" ht="21">
      <c r="A285" s="19" t="s">
        <v>1322</v>
      </c>
      <c r="B285" s="13">
        <v>3</v>
      </c>
      <c r="C285" s="19" t="s">
        <v>1851</v>
      </c>
      <c r="D285" s="24">
        <v>37.21</v>
      </c>
      <c r="E285" s="11"/>
    </row>
    <row r="286" spans="1:5" s="2" customFormat="1" ht="21">
      <c r="A286" s="19" t="s">
        <v>1322</v>
      </c>
      <c r="B286" s="13">
        <v>4</v>
      </c>
      <c r="C286" s="19" t="s">
        <v>1852</v>
      </c>
      <c r="D286" s="24">
        <v>13.7</v>
      </c>
      <c r="E286" s="11"/>
    </row>
    <row r="287" spans="1:5" s="2" customFormat="1" ht="21">
      <c r="A287" s="19" t="s">
        <v>1322</v>
      </c>
      <c r="B287" s="13">
        <v>4</v>
      </c>
      <c r="C287" s="19" t="s">
        <v>1852</v>
      </c>
      <c r="D287" s="24">
        <v>13.7</v>
      </c>
      <c r="E287" s="11"/>
    </row>
    <row r="288" spans="1:5" s="2" customFormat="1" ht="21">
      <c r="A288" s="19" t="s">
        <v>1322</v>
      </c>
      <c r="B288" s="13">
        <v>4</v>
      </c>
      <c r="C288" s="19" t="s">
        <v>1852</v>
      </c>
      <c r="D288" s="24">
        <v>18.38</v>
      </c>
      <c r="E288" s="11"/>
    </row>
    <row r="289" spans="1:5" s="2" customFormat="1" ht="21">
      <c r="A289" s="19" t="s">
        <v>1322</v>
      </c>
      <c r="B289" s="13">
        <v>3</v>
      </c>
      <c r="C289" s="19" t="s">
        <v>1853</v>
      </c>
      <c r="D289" s="24">
        <v>59.484999999999999</v>
      </c>
      <c r="E289" s="11"/>
    </row>
    <row r="290" spans="1:5" s="2" customFormat="1" ht="21">
      <c r="A290" s="19" t="s">
        <v>1322</v>
      </c>
      <c r="B290" s="13">
        <v>3</v>
      </c>
      <c r="C290" s="19" t="s">
        <v>1854</v>
      </c>
      <c r="D290" s="24">
        <v>62.098999999999997</v>
      </c>
      <c r="E290" s="11"/>
    </row>
    <row r="291" spans="1:5" s="2" customFormat="1" ht="21">
      <c r="A291" s="19" t="s">
        <v>1322</v>
      </c>
      <c r="B291" s="13">
        <v>4</v>
      </c>
      <c r="C291" s="19" t="s">
        <v>1855</v>
      </c>
      <c r="D291" s="24">
        <v>7.9980000000000002</v>
      </c>
      <c r="E291" s="11"/>
    </row>
    <row r="292" spans="1:5" s="2" customFormat="1" ht="21">
      <c r="A292" s="19" t="s">
        <v>1322</v>
      </c>
      <c r="B292" s="13">
        <v>3</v>
      </c>
      <c r="C292" s="19" t="s">
        <v>1856</v>
      </c>
      <c r="D292" s="24">
        <v>77.150000000000006</v>
      </c>
      <c r="E292" s="11"/>
    </row>
    <row r="293" spans="1:5" s="2" customFormat="1" ht="21">
      <c r="A293" s="19" t="s">
        <v>1322</v>
      </c>
      <c r="B293" s="13">
        <v>4</v>
      </c>
      <c r="C293" s="19" t="s">
        <v>1857</v>
      </c>
      <c r="D293" s="24">
        <v>52.524999999999999</v>
      </c>
      <c r="E293" s="11"/>
    </row>
    <row r="294" spans="1:5" s="2" customFormat="1" ht="21">
      <c r="A294" s="19" t="s">
        <v>1322</v>
      </c>
      <c r="B294" s="13">
        <v>4</v>
      </c>
      <c r="C294" s="19" t="s">
        <v>1858</v>
      </c>
      <c r="D294" s="24">
        <v>27.638000000000002</v>
      </c>
      <c r="E294" s="11"/>
    </row>
    <row r="295" spans="1:5" s="2" customFormat="1" ht="21">
      <c r="A295" s="19" t="s">
        <v>1322</v>
      </c>
      <c r="B295" s="13">
        <v>4</v>
      </c>
      <c r="C295" s="19" t="s">
        <v>1859</v>
      </c>
      <c r="D295" s="24">
        <v>38.716000000000001</v>
      </c>
      <c r="E295" s="11"/>
    </row>
    <row r="296" spans="1:5" s="2" customFormat="1" ht="33">
      <c r="A296" s="19" t="s">
        <v>1322</v>
      </c>
      <c r="B296" s="13">
        <v>4</v>
      </c>
      <c r="C296" s="19" t="s">
        <v>1860</v>
      </c>
      <c r="D296" s="24">
        <v>30.33</v>
      </c>
      <c r="E296" s="11"/>
    </row>
    <row r="297" spans="1:5" s="2" customFormat="1" ht="21">
      <c r="A297" s="19" t="s">
        <v>1322</v>
      </c>
      <c r="B297" s="13">
        <v>4</v>
      </c>
      <c r="C297" s="19" t="s">
        <v>1852</v>
      </c>
      <c r="D297" s="24">
        <v>13.7</v>
      </c>
      <c r="E297" s="11"/>
    </row>
    <row r="298" spans="1:5" s="2" customFormat="1" ht="21">
      <c r="A298" s="19" t="s">
        <v>1322</v>
      </c>
      <c r="B298" s="13">
        <v>4</v>
      </c>
      <c r="C298" s="19" t="s">
        <v>1861</v>
      </c>
      <c r="D298" s="24">
        <v>26.417000000000002</v>
      </c>
      <c r="E298" s="11"/>
    </row>
    <row r="299" spans="1:5" s="2" customFormat="1" ht="21">
      <c r="A299" s="19" t="s">
        <v>282</v>
      </c>
      <c r="B299" s="13">
        <v>4</v>
      </c>
      <c r="C299" s="19" t="s">
        <v>328</v>
      </c>
      <c r="D299" s="24">
        <v>30.236000000000001</v>
      </c>
      <c r="E299" s="11"/>
    </row>
    <row r="300" spans="1:5" s="2" customFormat="1" ht="21">
      <c r="A300" s="19" t="s">
        <v>282</v>
      </c>
      <c r="B300" s="13">
        <v>4</v>
      </c>
      <c r="C300" s="19" t="s">
        <v>329</v>
      </c>
      <c r="D300" s="24">
        <v>47.869</v>
      </c>
      <c r="E300" s="11"/>
    </row>
    <row r="301" spans="1:5" s="2" customFormat="1" ht="33">
      <c r="A301" s="19" t="s">
        <v>282</v>
      </c>
      <c r="B301" s="13">
        <v>3</v>
      </c>
      <c r="C301" s="19" t="s">
        <v>330</v>
      </c>
      <c r="D301" s="24">
        <v>32</v>
      </c>
      <c r="E301" s="11"/>
    </row>
    <row r="302" spans="1:5" s="2" customFormat="1" ht="21">
      <c r="A302" s="19" t="s">
        <v>282</v>
      </c>
      <c r="B302" s="13">
        <v>4</v>
      </c>
      <c r="C302" s="19" t="s">
        <v>331</v>
      </c>
      <c r="D302" s="24">
        <v>24.515000000000001</v>
      </c>
      <c r="E302" s="11"/>
    </row>
    <row r="303" spans="1:5" s="2" customFormat="1" ht="21">
      <c r="A303" s="19" t="s">
        <v>282</v>
      </c>
      <c r="B303" s="13">
        <v>4</v>
      </c>
      <c r="C303" s="19" t="s">
        <v>1862</v>
      </c>
      <c r="D303" s="24">
        <v>18.834</v>
      </c>
      <c r="E303" s="11"/>
    </row>
    <row r="304" spans="1:5" s="2" customFormat="1" ht="21">
      <c r="A304" s="19" t="s">
        <v>282</v>
      </c>
      <c r="B304" s="13">
        <v>3</v>
      </c>
      <c r="C304" s="19" t="s">
        <v>332</v>
      </c>
      <c r="D304" s="24">
        <v>34.362000000000002</v>
      </c>
      <c r="E304" s="11"/>
    </row>
    <row r="305" spans="1:5" s="2" customFormat="1" ht="21">
      <c r="A305" s="19" t="s">
        <v>282</v>
      </c>
      <c r="B305" s="13">
        <v>4</v>
      </c>
      <c r="C305" s="19" t="s">
        <v>333</v>
      </c>
      <c r="D305" s="24">
        <v>29.68</v>
      </c>
      <c r="E305" s="11"/>
    </row>
    <row r="306" spans="1:5" s="2" customFormat="1" ht="21">
      <c r="A306" s="19" t="s">
        <v>282</v>
      </c>
      <c r="B306" s="13">
        <v>1</v>
      </c>
      <c r="C306" s="19" t="s">
        <v>334</v>
      </c>
      <c r="D306" s="24">
        <v>9.0609999999999999</v>
      </c>
      <c r="E306" s="11"/>
    </row>
    <row r="307" spans="1:5" s="2" customFormat="1" ht="21">
      <c r="A307" s="19" t="s">
        <v>282</v>
      </c>
      <c r="B307" s="13">
        <v>7</v>
      </c>
      <c r="C307" s="19" t="s">
        <v>335</v>
      </c>
      <c r="D307" s="24">
        <v>23.123000000000001</v>
      </c>
      <c r="E307" s="11"/>
    </row>
    <row r="308" spans="1:5" s="2" customFormat="1" ht="21">
      <c r="A308" s="19" t="s">
        <v>282</v>
      </c>
      <c r="B308" s="13">
        <v>4</v>
      </c>
      <c r="C308" s="19" t="s">
        <v>336</v>
      </c>
      <c r="D308" s="24">
        <v>23.887</v>
      </c>
      <c r="E308" s="11"/>
    </row>
    <row r="309" spans="1:5" s="2" customFormat="1" ht="49.5">
      <c r="A309" s="19" t="s">
        <v>282</v>
      </c>
      <c r="B309" s="13">
        <v>3</v>
      </c>
      <c r="C309" s="19" t="s">
        <v>337</v>
      </c>
      <c r="D309" s="24">
        <v>54</v>
      </c>
      <c r="E309" s="11"/>
    </row>
    <row r="310" spans="1:5" s="2" customFormat="1" ht="21">
      <c r="A310" s="19" t="s">
        <v>282</v>
      </c>
      <c r="B310" s="13">
        <v>4</v>
      </c>
      <c r="C310" s="19" t="s">
        <v>338</v>
      </c>
      <c r="D310" s="24">
        <v>52.402000000000001</v>
      </c>
      <c r="E310" s="11"/>
    </row>
    <row r="311" spans="1:5" s="2" customFormat="1" ht="33">
      <c r="A311" s="19" t="s">
        <v>282</v>
      </c>
      <c r="B311" s="13" t="s">
        <v>339</v>
      </c>
      <c r="C311" s="19" t="s">
        <v>1863</v>
      </c>
      <c r="D311" s="24">
        <v>34.518000000000001</v>
      </c>
      <c r="E311" s="11"/>
    </row>
    <row r="312" spans="1:5" s="2" customFormat="1" ht="21">
      <c r="A312" s="19" t="s">
        <v>282</v>
      </c>
      <c r="B312" s="13">
        <v>4</v>
      </c>
      <c r="C312" s="19" t="s">
        <v>340</v>
      </c>
      <c r="D312" s="24">
        <v>38.652999999999999</v>
      </c>
      <c r="E312" s="11"/>
    </row>
    <row r="313" spans="1:5" s="2" customFormat="1" ht="21">
      <c r="A313" s="19" t="s">
        <v>282</v>
      </c>
      <c r="B313" s="13">
        <v>7</v>
      </c>
      <c r="C313" s="19" t="s">
        <v>80</v>
      </c>
      <c r="D313" s="24">
        <v>26.355</v>
      </c>
      <c r="E313" s="11"/>
    </row>
    <row r="314" spans="1:5" s="2" customFormat="1" ht="21">
      <c r="A314" s="19" t="s">
        <v>282</v>
      </c>
      <c r="B314" s="13">
        <v>7</v>
      </c>
      <c r="C314" s="19" t="s">
        <v>80</v>
      </c>
      <c r="D314" s="24">
        <v>26.355</v>
      </c>
      <c r="E314" s="11"/>
    </row>
    <row r="315" spans="1:5" s="2" customFormat="1" ht="21">
      <c r="A315" s="19" t="s">
        <v>282</v>
      </c>
      <c r="B315" s="13">
        <v>7</v>
      </c>
      <c r="C315" s="19" t="s">
        <v>80</v>
      </c>
      <c r="D315" s="24">
        <v>26.355</v>
      </c>
      <c r="E315" s="11"/>
    </row>
    <row r="316" spans="1:5" s="2" customFormat="1" ht="21">
      <c r="A316" s="19" t="s">
        <v>282</v>
      </c>
      <c r="B316" s="13">
        <v>7</v>
      </c>
      <c r="C316" s="19" t="s">
        <v>341</v>
      </c>
      <c r="D316" s="24">
        <v>51.027000000000001</v>
      </c>
      <c r="E316" s="11"/>
    </row>
    <row r="317" spans="1:5" s="2" customFormat="1" ht="21">
      <c r="A317" s="19" t="s">
        <v>282</v>
      </c>
      <c r="B317" s="13">
        <v>1</v>
      </c>
      <c r="C317" s="19" t="s">
        <v>342</v>
      </c>
      <c r="D317" s="24">
        <v>46.241999999999997</v>
      </c>
      <c r="E317" s="11"/>
    </row>
    <row r="318" spans="1:5" s="2" customFormat="1" ht="21">
      <c r="A318" s="19" t="s">
        <v>282</v>
      </c>
      <c r="B318" s="13">
        <v>3</v>
      </c>
      <c r="C318" s="19" t="s">
        <v>1864</v>
      </c>
      <c r="D318" s="24">
        <v>50.183999999999997</v>
      </c>
      <c r="E318" s="11"/>
    </row>
    <row r="319" spans="1:5" s="2" customFormat="1" ht="21">
      <c r="A319" s="19" t="s">
        <v>282</v>
      </c>
      <c r="B319" s="13">
        <v>4</v>
      </c>
      <c r="C319" s="19" t="s">
        <v>1865</v>
      </c>
      <c r="D319" s="24">
        <v>53.582999999999998</v>
      </c>
      <c r="E319" s="11"/>
    </row>
    <row r="320" spans="1:5" s="2" customFormat="1" ht="33">
      <c r="A320" s="19" t="s">
        <v>282</v>
      </c>
      <c r="B320" s="13">
        <v>9</v>
      </c>
      <c r="C320" s="19" t="s">
        <v>1866</v>
      </c>
      <c r="D320" s="24">
        <v>28.471</v>
      </c>
      <c r="E320" s="11"/>
    </row>
    <row r="321" spans="1:5" s="2" customFormat="1" ht="33">
      <c r="A321" s="19" t="s">
        <v>282</v>
      </c>
      <c r="B321" s="13">
        <v>4</v>
      </c>
      <c r="C321" s="19" t="s">
        <v>343</v>
      </c>
      <c r="D321" s="24">
        <v>-10</v>
      </c>
      <c r="E321" s="11"/>
    </row>
    <row r="322" spans="1:5" s="2" customFormat="1" ht="33">
      <c r="A322" s="19" t="s">
        <v>282</v>
      </c>
      <c r="B322" s="13">
        <v>4</v>
      </c>
      <c r="C322" s="19" t="s">
        <v>343</v>
      </c>
      <c r="D322" s="24">
        <v>-10</v>
      </c>
      <c r="E322" s="11"/>
    </row>
    <row r="323" spans="1:5" s="2" customFormat="1" ht="33">
      <c r="A323" s="19" t="s">
        <v>282</v>
      </c>
      <c r="B323" s="13">
        <v>4</v>
      </c>
      <c r="C323" s="19" t="s">
        <v>343</v>
      </c>
      <c r="D323" s="24">
        <v>-10</v>
      </c>
      <c r="E323" s="11"/>
    </row>
    <row r="324" spans="1:5" s="2" customFormat="1" ht="21">
      <c r="A324" s="19" t="s">
        <v>356</v>
      </c>
      <c r="B324" s="13">
        <v>4</v>
      </c>
      <c r="C324" s="19" t="s">
        <v>1867</v>
      </c>
      <c r="D324" s="24">
        <v>14</v>
      </c>
      <c r="E324" s="11"/>
    </row>
    <row r="325" spans="1:5" s="3" customFormat="1" ht="33">
      <c r="A325" s="19" t="s">
        <v>1868</v>
      </c>
      <c r="B325" s="13">
        <v>4</v>
      </c>
      <c r="C325" s="19" t="s">
        <v>577</v>
      </c>
      <c r="D325" s="24">
        <v>5</v>
      </c>
      <c r="E325" s="11"/>
    </row>
    <row r="326" spans="1:5" ht="33">
      <c r="A326" s="19" t="s">
        <v>1868</v>
      </c>
      <c r="B326" s="13">
        <v>4</v>
      </c>
      <c r="C326" s="19" t="s">
        <v>577</v>
      </c>
      <c r="D326" s="24">
        <v>5</v>
      </c>
      <c r="E326" s="11"/>
    </row>
    <row r="327" spans="1:5" ht="33">
      <c r="A327" s="19" t="s">
        <v>1868</v>
      </c>
      <c r="B327" s="13">
        <v>4</v>
      </c>
      <c r="C327" s="19" t="s">
        <v>577</v>
      </c>
      <c r="D327" s="24">
        <v>6</v>
      </c>
      <c r="E327" s="11"/>
    </row>
    <row r="328" spans="1:5" ht="33">
      <c r="A328" s="19" t="s">
        <v>1868</v>
      </c>
      <c r="B328" s="13">
        <v>4</v>
      </c>
      <c r="C328" s="19" t="s">
        <v>1869</v>
      </c>
      <c r="D328" s="24">
        <v>38</v>
      </c>
      <c r="E328" s="11"/>
    </row>
    <row r="329" spans="1:5" ht="33">
      <c r="A329" s="19" t="s">
        <v>362</v>
      </c>
      <c r="B329" s="13">
        <v>4</v>
      </c>
      <c r="C329" s="19" t="s">
        <v>1870</v>
      </c>
      <c r="D329" s="24">
        <v>50</v>
      </c>
      <c r="E329" s="11"/>
    </row>
    <row r="330" spans="1:5">
      <c r="A330" s="19" t="s">
        <v>365</v>
      </c>
      <c r="B330" s="13">
        <v>4</v>
      </c>
      <c r="C330" s="19" t="s">
        <v>1871</v>
      </c>
      <c r="D330" s="24">
        <v>63</v>
      </c>
      <c r="E330" s="11"/>
    </row>
    <row r="331" spans="1:5">
      <c r="A331" s="19" t="s">
        <v>365</v>
      </c>
      <c r="B331" s="13">
        <v>4</v>
      </c>
      <c r="C331" s="19" t="s">
        <v>1872</v>
      </c>
      <c r="D331" s="24">
        <v>6</v>
      </c>
      <c r="E331" s="11"/>
    </row>
    <row r="332" spans="1:5">
      <c r="A332" s="19" t="s">
        <v>365</v>
      </c>
      <c r="B332" s="13">
        <v>4</v>
      </c>
      <c r="C332" s="19" t="s">
        <v>1873</v>
      </c>
      <c r="D332" s="24">
        <v>7</v>
      </c>
      <c r="E332" s="11"/>
    </row>
    <row r="333" spans="1:5" ht="33">
      <c r="A333" s="19" t="s">
        <v>365</v>
      </c>
      <c r="B333" s="13">
        <v>4</v>
      </c>
      <c r="C333" s="19" t="s">
        <v>1874</v>
      </c>
      <c r="D333" s="24">
        <v>47</v>
      </c>
      <c r="E333" s="11"/>
    </row>
    <row r="334" spans="1:5">
      <c r="A334" s="19" t="s">
        <v>365</v>
      </c>
      <c r="B334" s="13">
        <v>4</v>
      </c>
      <c r="C334" s="19" t="s">
        <v>1872</v>
      </c>
      <c r="D334" s="24">
        <v>50</v>
      </c>
      <c r="E334" s="11"/>
    </row>
    <row r="335" spans="1:5">
      <c r="A335" s="19" t="s">
        <v>365</v>
      </c>
      <c r="B335" s="13">
        <v>4</v>
      </c>
      <c r="C335" s="19" t="s">
        <v>1872</v>
      </c>
      <c r="D335" s="24">
        <v>55</v>
      </c>
      <c r="E335" s="11"/>
    </row>
    <row r="336" spans="1:5" ht="49.5">
      <c r="A336" s="19" t="s">
        <v>568</v>
      </c>
      <c r="B336" s="13">
        <v>4</v>
      </c>
      <c r="C336" s="19" t="s">
        <v>1875</v>
      </c>
      <c r="D336" s="24">
        <v>38</v>
      </c>
      <c r="E336" s="11"/>
    </row>
    <row r="337" spans="1:5">
      <c r="A337" s="19" t="s">
        <v>382</v>
      </c>
      <c r="B337" s="13">
        <v>6</v>
      </c>
      <c r="C337" s="19" t="s">
        <v>1876</v>
      </c>
      <c r="D337" s="24">
        <v>29</v>
      </c>
      <c r="E337" s="11"/>
    </row>
    <row r="338" spans="1:5" ht="33">
      <c r="A338" s="19" t="s">
        <v>569</v>
      </c>
      <c r="B338" s="13">
        <v>4</v>
      </c>
      <c r="C338" s="19" t="s">
        <v>1877</v>
      </c>
      <c r="D338" s="24">
        <v>44</v>
      </c>
      <c r="E338" s="11"/>
    </row>
    <row r="339" spans="1:5" ht="33">
      <c r="A339" s="19" t="s">
        <v>570</v>
      </c>
      <c r="B339" s="13">
        <v>4</v>
      </c>
      <c r="C339" s="19" t="s">
        <v>1878</v>
      </c>
      <c r="D339" s="24">
        <v>66</v>
      </c>
      <c r="E339" s="11"/>
    </row>
    <row r="340" spans="1:5" ht="33">
      <c r="A340" s="19" t="s">
        <v>413</v>
      </c>
      <c r="B340" s="13">
        <v>4</v>
      </c>
      <c r="C340" s="19" t="s">
        <v>414</v>
      </c>
      <c r="D340" s="24">
        <v>5</v>
      </c>
      <c r="E340" s="11"/>
    </row>
    <row r="341" spans="1:5" ht="66">
      <c r="A341" s="19" t="s">
        <v>571</v>
      </c>
      <c r="B341" s="13">
        <v>4</v>
      </c>
      <c r="C341" s="19" t="s">
        <v>1879</v>
      </c>
      <c r="D341" s="24">
        <v>56</v>
      </c>
      <c r="E341" s="11"/>
    </row>
    <row r="342" spans="1:5" ht="33">
      <c r="A342" s="19" t="s">
        <v>572</v>
      </c>
      <c r="B342" s="13">
        <v>4</v>
      </c>
      <c r="C342" s="19" t="s">
        <v>1880</v>
      </c>
      <c r="D342" s="24">
        <v>80</v>
      </c>
      <c r="E342" s="11"/>
    </row>
    <row r="343" spans="1:5" ht="49.5">
      <c r="A343" s="19" t="s">
        <v>426</v>
      </c>
      <c r="B343" s="13">
        <v>4</v>
      </c>
      <c r="C343" s="19" t="s">
        <v>577</v>
      </c>
      <c r="D343" s="24">
        <v>32</v>
      </c>
      <c r="E343" s="11"/>
    </row>
    <row r="344" spans="1:5" ht="33">
      <c r="A344" s="19" t="s">
        <v>573</v>
      </c>
      <c r="B344" s="13">
        <v>4</v>
      </c>
      <c r="C344" s="19" t="s">
        <v>1881</v>
      </c>
      <c r="D344" s="24">
        <v>11</v>
      </c>
      <c r="E344" s="11"/>
    </row>
    <row r="345" spans="1:5" ht="33">
      <c r="A345" s="19" t="s">
        <v>574</v>
      </c>
      <c r="B345" s="13">
        <v>4</v>
      </c>
      <c r="C345" s="19" t="s">
        <v>1882</v>
      </c>
      <c r="D345" s="24">
        <v>51</v>
      </c>
      <c r="E345" s="11"/>
    </row>
    <row r="346" spans="1:5" ht="33">
      <c r="A346" s="19" t="s">
        <v>510</v>
      </c>
      <c r="B346" s="13">
        <v>4</v>
      </c>
      <c r="C346" s="19" t="s">
        <v>575</v>
      </c>
      <c r="D346" s="24">
        <v>39</v>
      </c>
      <c r="E346" s="11"/>
    </row>
    <row r="347" spans="1:5" ht="49.5">
      <c r="A347" s="19" t="s">
        <v>576</v>
      </c>
      <c r="B347" s="13">
        <v>4</v>
      </c>
      <c r="C347" s="19" t="s">
        <v>577</v>
      </c>
      <c r="D347" s="24">
        <v>25</v>
      </c>
      <c r="E347" s="11"/>
    </row>
    <row r="348" spans="1:5" ht="49.5">
      <c r="A348" s="19" t="s">
        <v>576</v>
      </c>
      <c r="B348" s="13">
        <v>4</v>
      </c>
      <c r="C348" s="19" t="s">
        <v>577</v>
      </c>
      <c r="D348" s="24">
        <v>25</v>
      </c>
      <c r="E348" s="11"/>
    </row>
    <row r="349" spans="1:5" ht="33">
      <c r="A349" s="19" t="s">
        <v>540</v>
      </c>
      <c r="B349" s="13">
        <v>3</v>
      </c>
      <c r="C349" s="19" t="s">
        <v>1883</v>
      </c>
      <c r="D349" s="24">
        <v>20</v>
      </c>
      <c r="E349" s="11"/>
    </row>
    <row r="350" spans="1:5" ht="33">
      <c r="A350" s="19" t="s">
        <v>540</v>
      </c>
      <c r="B350" s="13">
        <v>3</v>
      </c>
      <c r="C350" s="19" t="s">
        <v>578</v>
      </c>
      <c r="D350" s="24">
        <v>22</v>
      </c>
      <c r="E350" s="11"/>
    </row>
    <row r="351" spans="1:5" ht="33">
      <c r="A351" s="19" t="s">
        <v>579</v>
      </c>
      <c r="B351" s="13">
        <v>4</v>
      </c>
      <c r="C351" s="19" t="s">
        <v>580</v>
      </c>
      <c r="D351" s="24">
        <v>56</v>
      </c>
      <c r="E351" s="11"/>
    </row>
    <row r="352" spans="1:5" s="12" customFormat="1" ht="33">
      <c r="A352" s="19" t="s">
        <v>1884</v>
      </c>
      <c r="B352" s="13">
        <v>4</v>
      </c>
      <c r="C352" s="19" t="s">
        <v>1884</v>
      </c>
      <c r="D352" s="24">
        <v>15</v>
      </c>
      <c r="E352" s="11"/>
    </row>
    <row r="353" spans="1:5" s="2" customFormat="1" ht="21">
      <c r="A353" s="19" t="s">
        <v>584</v>
      </c>
      <c r="B353" s="13">
        <v>9</v>
      </c>
      <c r="C353" s="19" t="s">
        <v>586</v>
      </c>
      <c r="D353" s="24">
        <v>30</v>
      </c>
      <c r="E353" s="11"/>
    </row>
    <row r="354" spans="1:5" s="10" customFormat="1" ht="25.5">
      <c r="A354" s="20"/>
      <c r="B354" s="4"/>
      <c r="C354" s="5" t="s">
        <v>1</v>
      </c>
      <c r="D354" s="21">
        <f>SUM(D3:D353)</f>
        <v>12188.232999999997</v>
      </c>
      <c r="E354" s="4"/>
    </row>
    <row r="355" spans="1:5" ht="84.6" customHeight="1">
      <c r="A355" s="29" t="s">
        <v>1888</v>
      </c>
      <c r="B355" s="29"/>
      <c r="C355" s="29"/>
      <c r="D355" s="29"/>
      <c r="E355" s="29"/>
    </row>
  </sheetData>
  <mergeCells count="2">
    <mergeCell ref="A1:E1"/>
    <mergeCell ref="A355:E355"/>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10601-06出國計畫A</vt:lpstr>
      <vt:lpstr>10601-06出國計畫B</vt:lpstr>
      <vt:lpstr>10601-06大陸計畫A</vt:lpstr>
      <vt:lpstr>10601-06大陸計畫B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NTU</cp:lastModifiedBy>
  <dcterms:created xsi:type="dcterms:W3CDTF">2017-01-23T10:43:28Z</dcterms:created>
  <dcterms:modified xsi:type="dcterms:W3CDTF">2017-07-21T02:47:06Z</dcterms:modified>
</cp:coreProperties>
</file>